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" sheetId="1" r:id="rId1"/>
    <sheet name="BUF" sheetId="2" r:id="rId2"/>
    <sheet name="NMA" sheetId="3" r:id="rId3"/>
    <sheet name="EC101" sheetId="4" r:id="rId4"/>
    <sheet name="EC102" sheetId="5" r:id="rId5"/>
    <sheet name="EC104" sheetId="6" r:id="rId6"/>
    <sheet name="EC105" sheetId="7" r:id="rId7"/>
    <sheet name="EC106" sheetId="8" r:id="rId8"/>
    <sheet name="EC108" sheetId="9" r:id="rId9"/>
    <sheet name="EC109" sheetId="10" r:id="rId10"/>
    <sheet name="DC10" sheetId="11" r:id="rId11"/>
    <sheet name="EC121" sheetId="12" r:id="rId12"/>
    <sheet name="EC122" sheetId="13" r:id="rId13"/>
    <sheet name="EC123" sheetId="14" r:id="rId14"/>
    <sheet name="EC124" sheetId="15" r:id="rId15"/>
    <sheet name="EC126" sheetId="16" r:id="rId16"/>
    <sheet name="EC129" sheetId="17" r:id="rId17"/>
    <sheet name="DC12" sheetId="18" r:id="rId18"/>
    <sheet name="EC131" sheetId="19" r:id="rId19"/>
    <sheet name="EC135" sheetId="20" r:id="rId20"/>
    <sheet name="EC136" sheetId="21" r:id="rId21"/>
    <sheet name="EC137" sheetId="22" r:id="rId22"/>
    <sheet name="EC138" sheetId="23" r:id="rId23"/>
    <sheet name="EC139" sheetId="24" r:id="rId24"/>
    <sheet name="DC13" sheetId="25" r:id="rId25"/>
    <sheet name="EC141" sheetId="26" r:id="rId26"/>
    <sheet name="EC142" sheetId="27" r:id="rId27"/>
    <sheet name="EC145" sheetId="28" r:id="rId28"/>
    <sheet name="DC14" sheetId="29" r:id="rId29"/>
    <sheet name="EC153" sheetId="30" r:id="rId30"/>
    <sheet name="EC154" sheetId="31" r:id="rId31"/>
    <sheet name="EC155" sheetId="32" r:id="rId32"/>
    <sheet name="EC156" sheetId="33" r:id="rId33"/>
    <sheet name="EC157" sheetId="34" r:id="rId34"/>
    <sheet name="DC15" sheetId="35" r:id="rId35"/>
    <sheet name="EC441" sheetId="36" r:id="rId36"/>
    <sheet name="EC442" sheetId="37" r:id="rId37"/>
    <sheet name="EC443" sheetId="38" r:id="rId38"/>
    <sheet name="EC444" sheetId="39" r:id="rId39"/>
    <sheet name="DC44" sheetId="40" r:id="rId40"/>
  </sheets>
  <externalReferences>
    <externalReference r:id="rId43"/>
  </externalReferences>
  <definedNames>
    <definedName name="_xlnm.Print_Area" localSheetId="1">'BUF'!$A$1:$O$38</definedName>
    <definedName name="_xlnm.Print_Area" localSheetId="10">'DC10'!$A$1:$O$38</definedName>
    <definedName name="_xlnm.Print_Area" localSheetId="17">'DC12'!$A$1:$O$38</definedName>
    <definedName name="_xlnm.Print_Area" localSheetId="24">'DC13'!$A$1:$O$38</definedName>
    <definedName name="_xlnm.Print_Area" localSheetId="28">'DC14'!$A$1:$O$38</definedName>
    <definedName name="_xlnm.Print_Area" localSheetId="34">'DC15'!$A$1:$O$38</definedName>
    <definedName name="_xlnm.Print_Area" localSheetId="39">'DC44'!$A$1:$O$38</definedName>
    <definedName name="_xlnm.Print_Area" localSheetId="3">'EC101'!$A$1:$O$38</definedName>
    <definedName name="_xlnm.Print_Area" localSheetId="4">'EC102'!$A$1:$O$38</definedName>
    <definedName name="_xlnm.Print_Area" localSheetId="5">'EC104'!$A$1:$O$38</definedName>
    <definedName name="_xlnm.Print_Area" localSheetId="6">'EC105'!$A$1:$O$38</definedName>
    <definedName name="_xlnm.Print_Area" localSheetId="7">'EC106'!$A$1:$O$38</definedName>
    <definedName name="_xlnm.Print_Area" localSheetId="8">'EC108'!$A$1:$O$38</definedName>
    <definedName name="_xlnm.Print_Area" localSheetId="9">'EC109'!$A$1:$O$38</definedName>
    <definedName name="_xlnm.Print_Area" localSheetId="11">'EC121'!$A$1:$O$38</definedName>
    <definedName name="_xlnm.Print_Area" localSheetId="12">'EC122'!$A$1:$O$38</definedName>
    <definedName name="_xlnm.Print_Area" localSheetId="13">'EC123'!$A$1:$O$38</definedName>
    <definedName name="_xlnm.Print_Area" localSheetId="14">'EC124'!$A$1:$O$38</definedName>
    <definedName name="_xlnm.Print_Area" localSheetId="15">'EC126'!$A$1:$O$38</definedName>
    <definedName name="_xlnm.Print_Area" localSheetId="16">'EC129'!$A$1:$O$38</definedName>
    <definedName name="_xlnm.Print_Area" localSheetId="18">'EC131'!$A$1:$O$38</definedName>
    <definedName name="_xlnm.Print_Area" localSheetId="19">'EC135'!$A$1:$O$38</definedName>
    <definedName name="_xlnm.Print_Area" localSheetId="20">'EC136'!$A$1:$O$38</definedName>
    <definedName name="_xlnm.Print_Area" localSheetId="21">'EC137'!$A$1:$O$38</definedName>
    <definedName name="_xlnm.Print_Area" localSheetId="22">'EC138'!$A$1:$O$38</definedName>
    <definedName name="_xlnm.Print_Area" localSheetId="23">'EC139'!$A$1:$O$38</definedName>
    <definedName name="_xlnm.Print_Area" localSheetId="25">'EC141'!$A$1:$O$38</definedName>
    <definedName name="_xlnm.Print_Area" localSheetId="26">'EC142'!$A$1:$O$38</definedName>
    <definedName name="_xlnm.Print_Area" localSheetId="27">'EC145'!$A$1:$O$38</definedName>
    <definedName name="_xlnm.Print_Area" localSheetId="29">'EC153'!$A$1:$O$38</definedName>
    <definedName name="_xlnm.Print_Area" localSheetId="30">'EC154'!$A$1:$O$38</definedName>
    <definedName name="_xlnm.Print_Area" localSheetId="31">'EC155'!$A$1:$O$38</definedName>
    <definedName name="_xlnm.Print_Area" localSheetId="32">'EC156'!$A$1:$O$38</definedName>
    <definedName name="_xlnm.Print_Area" localSheetId="33">'EC157'!$A$1:$O$38</definedName>
    <definedName name="_xlnm.Print_Area" localSheetId="35">'EC441'!$A$1:$O$38</definedName>
    <definedName name="_xlnm.Print_Area" localSheetId="36">'EC442'!$A$1:$O$38</definedName>
    <definedName name="_xlnm.Print_Area" localSheetId="37">'EC443'!$A$1:$O$38</definedName>
    <definedName name="_xlnm.Print_Area" localSheetId="38">'EC444'!$A$1:$O$38</definedName>
    <definedName name="_xlnm.Print_Area" localSheetId="2">'NMA'!$A$1:$O$38</definedName>
    <definedName name="_xlnm.Print_Area" localSheetId="0">'Summary'!$A$1:$O$38</definedName>
  </definedNames>
  <calcPr fullCalcOnLoad="1"/>
</workbook>
</file>

<file path=xl/sharedStrings.xml><?xml version="1.0" encoding="utf-8"?>
<sst xmlns="http://schemas.openxmlformats.org/spreadsheetml/2006/main" count="1960" uniqueCount="84">
  <si>
    <t>Eastern Cape: Buffalo City(BUF)</t>
  </si>
  <si>
    <t>STATEMENT OF CAPITAL AND OPERATING EXPENDITURE FOR 2020/21</t>
  </si>
  <si>
    <t>Changes to baseline</t>
  </si>
  <si>
    <t>2020/21</t>
  </si>
  <si>
    <t>2021/22</t>
  </si>
  <si>
    <t>2022/23</t>
  </si>
  <si>
    <t>% change to baseline</t>
  </si>
  <si>
    <t>% share of total change to baseline</t>
  </si>
  <si>
    <t>R thousands</t>
  </si>
  <si>
    <t>2019/20 Medium term estimates (1)</t>
  </si>
  <si>
    <t>2020/21 Draft Medium term estimates (2)</t>
  </si>
  <si>
    <t>2019/20 Medium term estimates (3)</t>
  </si>
  <si>
    <t>2020/21 Draft Medium term estimates (4)</t>
  </si>
  <si>
    <t>2020/21 Draft Medium term estimates (5)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</si>
  <si>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</si>
  <si>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</si>
  <si>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</si>
  <si>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</si>
  <si>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</si>
  <si>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</si>
  <si>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</si>
  <si>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</si>
  <si>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</si>
  <si>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</si>
  <si>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</si>
  <si>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</si>
  <si>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</si>
  <si>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</si>
  <si>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</si>
  <si>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</si>
  <si>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Total funding</t>
  </si>
  <si>
    <t>Capital Expenditure</t>
  </si>
  <si>
    <t>Water supply infrastructure</t>
  </si>
  <si>
    <t>Electrical infrastructure</t>
  </si>
  <si>
    <t>Housing</t>
  </si>
  <si>
    <t>Roads and storm water infrastructure</t>
  </si>
  <si>
    <t>Other</t>
  </si>
  <si>
    <t>Total expenditure</t>
  </si>
  <si>
    <t>(1) Adopted budget informed by MSCOA 2019/20, projection for 2020/21</t>
  </si>
  <si>
    <t>(2) Adopted budget informed by MSCOA 2020/21</t>
  </si>
  <si>
    <t>(3) Adopted budget informed by MSCOA 2019/20, projection for 2021/22</t>
  </si>
  <si>
    <t>(4) Adopted budget informed by MSCOA 2020/21, projection for 2021/22</t>
  </si>
  <si>
    <t>(5) Adopted budget informed by MSCOA 2020/21, projection for 2022/23</t>
  </si>
  <si>
    <t>Eastern Cape: Nelson Mandela Bay(NMA)</t>
  </si>
  <si>
    <t>Eastern Cape: Dr Beyers Naude(EC101)</t>
  </si>
  <si>
    <t>Eastern Cape: Blue Crane Route(EC102)</t>
  </si>
  <si>
    <t>Eastern Cape: Makana(EC104)</t>
  </si>
  <si>
    <t>Eastern Cape: Ndlambe(EC105)</t>
  </si>
  <si>
    <t>Eastern Cape: Sundays River Valley(EC106)</t>
  </si>
  <si>
    <t>Eastern Cape: Kouga(EC108)</t>
  </si>
  <si>
    <t>Eastern Cape: Kou-Kamma(EC109)</t>
  </si>
  <si>
    <t>Eastern Cape: Sarah Baartman(DC10)</t>
  </si>
  <si>
    <t>Eastern Cape: Mbhashe(EC121)</t>
  </si>
  <si>
    <t>Eastern Cape: Mnquma(EC122)</t>
  </si>
  <si>
    <t>Eastern Cape: Great Kei(EC123)</t>
  </si>
  <si>
    <t>Eastern Cape: Amahlathi(EC124)</t>
  </si>
  <si>
    <t>Eastern Cape: Ngqushwa(EC126)</t>
  </si>
  <si>
    <t>Eastern Cape: Raymond Mhlaba(EC129)</t>
  </si>
  <si>
    <t>Eastern Cape: Amathole(DC12)</t>
  </si>
  <si>
    <t>Eastern Cape: Inxuba Yethemba(EC131)</t>
  </si>
  <si>
    <t>Eastern Cape: Intsika Yethu(EC135)</t>
  </si>
  <si>
    <t>Eastern Cape: Emalahleni (EC)(EC136)</t>
  </si>
  <si>
    <t>Eastern Cape: Engcobo(EC137)</t>
  </si>
  <si>
    <t>Eastern Cape: Sakhisizwe(EC138)</t>
  </si>
  <si>
    <t>Eastern Cape: Enoch Mgijima(EC139)</t>
  </si>
  <si>
    <t>Eastern Cape: Chris Hani(DC13)</t>
  </si>
  <si>
    <t>Eastern Cape: Elundini(EC141)</t>
  </si>
  <si>
    <t>Eastern Cape: Senqu(EC142)</t>
  </si>
  <si>
    <t>Eastern Cape: Walter Sisulu(EC145)</t>
  </si>
  <si>
    <t>Eastern Cape: Joe Gqabi(DC14)</t>
  </si>
  <si>
    <t>Eastern Cape: Ngquza Hills(EC153)</t>
  </si>
  <si>
    <t>Eastern Cape: Port St Johns(EC154)</t>
  </si>
  <si>
    <t>Eastern Cape: Nyandeni(EC155)</t>
  </si>
  <si>
    <t>Eastern Cape: Mhlontlo(EC156)</t>
  </si>
  <si>
    <t>Eastern Cape: King Sabata Dalindyebo(EC157)</t>
  </si>
  <si>
    <t>Eastern Cape: O R Tambo(DC15)</t>
  </si>
  <si>
    <t>Eastern Cape: Matatiele(EC441)</t>
  </si>
  <si>
    <t>Eastern Cape: Umzimvubu(EC442)</t>
  </si>
  <si>
    <t>Eastern Cape: Mbizana(EC443)</t>
  </si>
  <si>
    <t>Eastern Cape: Ntabankulu(EC444)</t>
  </si>
  <si>
    <t>Eastern Cape: Alfred Nzo(DC44)</t>
  </si>
  <si>
    <t>Summary</t>
  </si>
  <si>
    <t>2019/20 Medium term estimates</t>
  </si>
  <si>
    <t>2020/21 Draft Medium term estimates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</si>
</sst>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;\-#,###;"/>
    <numFmt numFmtId="177" formatCode="#,###.0\%;\-#,###.0\%;"/>
    <numFmt numFmtId="178" formatCode="##,##0_);\(##,##0\);0_)"/>
    <numFmt numFmtId="179" formatCode="0.0%;_(* &quot;–&quot;_)"/>
    <numFmt numFmtId="180" formatCode="#,###,##0_);\(#,###,##0\);_(* &quot;–&quot;???_);_(@_)"/>
    <numFmt numFmtId="181" formatCode="0.0\%;\(0.0\%\);_(* &quot;–&quot;_)"/>
    <numFmt numFmtId="182" formatCode="0.0\%;\(0.0\%\);_(* &quot;–&quot;_)\%"/>
    <numFmt numFmtId="183" formatCode="_(* #,##0,_);_(* \(#,##0,\);_(* &quot;- &quot;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10"/>
      <color indexed="8"/>
      <name val="Arial Narrow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32" borderId="7" applyNumberFormat="0" applyFont="0" applyAlignment="0" applyProtection="0"/>
    <xf numFmtId="0" fontId="48" fillId="27" borderId="8" applyNumberFormat="0" applyAlignment="0" applyProtection="0"/>
    <xf numFmtId="9" fontId="3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Continuous" vertical="top" wrapText="1"/>
      <protection/>
    </xf>
    <xf numFmtId="0" fontId="6" fillId="0" borderId="15" xfId="0" applyFont="1" applyFill="1" applyBorder="1" applyAlignment="1" applyProtection="1">
      <alignment horizontal="centerContinuous" vertical="top" wrapText="1"/>
      <protection/>
    </xf>
    <xf numFmtId="0" fontId="6" fillId="0" borderId="16" xfId="0" applyFont="1" applyFill="1" applyBorder="1" applyAlignment="1" applyProtection="1">
      <alignment horizontal="centerContinuous" vertical="top" wrapText="1"/>
      <protection/>
    </xf>
    <xf numFmtId="0" fontId="6" fillId="0" borderId="14" xfId="0" applyFont="1" applyBorder="1" applyAlignment="1" applyProtection="1">
      <alignment horizontal="centerContinuous" vertical="top" wrapText="1"/>
      <protection/>
    </xf>
    <xf numFmtId="0" fontId="6" fillId="0" borderId="15" xfId="0" applyFont="1" applyBorder="1" applyAlignment="1" applyProtection="1">
      <alignment horizontal="centerContinuous" vertical="top" wrapText="1"/>
      <protection/>
    </xf>
    <xf numFmtId="0" fontId="6" fillId="0" borderId="16" xfId="0" applyFont="1" applyBorder="1" applyAlignment="1" applyProtection="1">
      <alignment horizontal="centerContinuous" vertical="top" wrapText="1"/>
      <protection/>
    </xf>
    <xf numFmtId="0" fontId="8" fillId="0" borderId="14" xfId="0" applyFont="1" applyBorder="1" applyAlignment="1" applyProtection="1">
      <alignment horizontal="centerContinuous" vertical="top" wrapText="1"/>
      <protection/>
    </xf>
    <xf numFmtId="0" fontId="7" fillId="0" borderId="14" xfId="0" applyFont="1" applyBorder="1" applyAlignment="1" applyProtection="1">
      <alignment horizontal="centerContinuous" vertical="top" wrapText="1"/>
      <protection/>
    </xf>
    <xf numFmtId="0" fontId="6" fillId="0" borderId="17" xfId="0" applyFont="1" applyBorder="1" applyAlignment="1" applyProtection="1">
      <alignment horizontal="centerContinuous" vertical="top"/>
      <protection/>
    </xf>
    <xf numFmtId="0" fontId="6" fillId="0" borderId="18" xfId="0" applyFont="1" applyBorder="1" applyAlignment="1" applyProtection="1">
      <alignment horizontal="centerContinuous" vertical="top"/>
      <protection/>
    </xf>
    <xf numFmtId="0" fontId="6" fillId="0" borderId="17" xfId="0" applyFont="1" applyBorder="1" applyAlignment="1" applyProtection="1">
      <alignment horizontal="centerContinuous" vertical="top"/>
      <protection/>
    </xf>
    <xf numFmtId="0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79" fontId="10" fillId="0" borderId="19" xfId="0" applyNumberFormat="1" applyFont="1" applyBorder="1" applyAlignment="1" applyProtection="1">
      <alignment horizontal="center" vertical="center" wrapText="1"/>
      <protection/>
    </xf>
    <xf numFmtId="179" fontId="10" fillId="0" borderId="20" xfId="0" applyNumberFormat="1" applyFont="1" applyBorder="1" applyAlignment="1" applyProtection="1">
      <alignment horizontal="center" vertical="center" wrapText="1"/>
      <protection/>
    </xf>
    <xf numFmtId="179" fontId="10" fillId="0" borderId="21" xfId="0" applyNumberFormat="1" applyFont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76" fontId="4" fillId="0" borderId="0" xfId="0" applyNumberFormat="1" applyFont="1" applyAlignment="1">
      <alignment horizontal="right" wrapText="1"/>
    </xf>
    <xf numFmtId="169" fontId="5" fillId="0" borderId="23" xfId="0" applyNumberFormat="1" applyFont="1" applyBorder="1" applyAlignment="1" applyProtection="1">
      <alignment horizontal="left" vertical="center" indent="1"/>
      <protection/>
    </xf>
    <xf numFmtId="181" fontId="11" fillId="0" borderId="24" xfId="59" applyNumberFormat="1" applyFont="1" applyFill="1" applyBorder="1" applyAlignment="1" applyProtection="1">
      <alignment horizontal="center" vertical="center"/>
      <protection/>
    </xf>
    <xf numFmtId="181" fontId="11" fillId="0" borderId="10" xfId="0" applyNumberFormat="1" applyFont="1" applyBorder="1" applyAlignment="1" applyProtection="1">
      <alignment/>
      <protection/>
    </xf>
    <xf numFmtId="181" fontId="11" fillId="0" borderId="22" xfId="0" applyNumberFormat="1" applyFont="1" applyBorder="1" applyAlignment="1" applyProtection="1">
      <alignment/>
      <protection/>
    </xf>
    <xf numFmtId="176" fontId="12" fillId="0" borderId="0" xfId="0" applyNumberFormat="1" applyFont="1" applyAlignment="1">
      <alignment horizontal="right" wrapText="1"/>
    </xf>
    <xf numFmtId="49" fontId="6" fillId="0" borderId="25" xfId="0" applyNumberFormat="1" applyFont="1" applyBorder="1" applyAlignment="1" applyProtection="1">
      <alignment vertical="center"/>
      <protection/>
    </xf>
    <xf numFmtId="181" fontId="9" fillId="0" borderId="26" xfId="59" applyNumberFormat="1" applyFont="1" applyFill="1" applyBorder="1" applyAlignment="1" applyProtection="1">
      <alignment horizontal="center" vertical="center"/>
      <protection/>
    </xf>
    <xf numFmtId="181" fontId="9" fillId="0" borderId="27" xfId="0" applyNumberFormat="1" applyFont="1" applyBorder="1" applyAlignment="1" applyProtection="1">
      <alignment/>
      <protection/>
    </xf>
    <xf numFmtId="181" fontId="9" fillId="0" borderId="28" xfId="0" applyNumberFormat="1" applyFont="1" applyBorder="1" applyAlignment="1" applyProtection="1">
      <alignment/>
      <protection/>
    </xf>
    <xf numFmtId="176" fontId="2" fillId="0" borderId="0" xfId="0" applyNumberFormat="1" applyFont="1" applyAlignment="1">
      <alignment horizontal="right" wrapText="1"/>
    </xf>
    <xf numFmtId="182" fontId="11" fillId="0" borderId="24" xfId="59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/>
      <protection/>
    </xf>
    <xf numFmtId="181" fontId="11" fillId="0" borderId="24" xfId="0" applyNumberFormat="1" applyFont="1" applyFill="1" applyBorder="1" applyAlignment="1" applyProtection="1">
      <alignment horizontal="center" vertical="center"/>
      <protection/>
    </xf>
    <xf numFmtId="181" fontId="9" fillId="0" borderId="19" xfId="59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vertical="center"/>
      <protection/>
    </xf>
    <xf numFmtId="169" fontId="9" fillId="0" borderId="29" xfId="0" applyNumberFormat="1" applyFont="1" applyBorder="1" applyAlignment="1" applyProtection="1">
      <alignment horizontal="left" vertical="center" wrapText="1"/>
      <protection/>
    </xf>
    <xf numFmtId="0" fontId="11" fillId="0" borderId="12" xfId="59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Border="1" applyAlignment="1" applyProtection="1">
      <alignment/>
      <protection/>
    </xf>
    <xf numFmtId="0" fontId="11" fillId="0" borderId="31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vertical="center"/>
      <protection/>
    </xf>
    <xf numFmtId="0" fontId="11" fillId="0" borderId="32" xfId="59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Border="1" applyAlignment="1" applyProtection="1">
      <alignment/>
      <protection/>
    </xf>
    <xf numFmtId="0" fontId="11" fillId="0" borderId="34" xfId="0" applyNumberFormat="1" applyFont="1" applyBorder="1" applyAlignment="1" applyProtection="1">
      <alignment/>
      <protection/>
    </xf>
    <xf numFmtId="0" fontId="13" fillId="0" borderId="24" xfId="0" applyNumberFormat="1" applyFont="1" applyBorder="1" applyAlignment="1" applyProtection="1">
      <alignment horizontal="center" vertical="center" wrapText="1"/>
      <protection/>
    </xf>
    <xf numFmtId="0" fontId="13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30" xfId="0" applyFont="1" applyBorder="1" applyAlignment="1" applyProtection="1">
      <alignment/>
      <protection/>
    </xf>
    <xf numFmtId="0" fontId="11" fillId="0" borderId="31" xfId="0" applyFont="1" applyBorder="1" applyAlignment="1" applyProtection="1">
      <alignment/>
      <protection/>
    </xf>
    <xf numFmtId="49" fontId="6" fillId="0" borderId="35" xfId="0" applyNumberFormat="1" applyFont="1" applyBorder="1" applyAlignment="1" applyProtection="1">
      <alignment vertical="center"/>
      <protection/>
    </xf>
    <xf numFmtId="181" fontId="9" fillId="0" borderId="36" xfId="59" applyNumberFormat="1" applyFont="1" applyFill="1" applyBorder="1" applyAlignment="1" applyProtection="1">
      <alignment horizontal="center" vertical="center"/>
      <protection/>
    </xf>
    <xf numFmtId="181" fontId="9" fillId="0" borderId="37" xfId="0" applyNumberFormat="1" applyFont="1" applyBorder="1" applyAlignment="1" applyProtection="1">
      <alignment/>
      <protection/>
    </xf>
    <xf numFmtId="181" fontId="9" fillId="0" borderId="38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83" fontId="5" fillId="0" borderId="24" xfId="0" applyNumberFormat="1" applyFont="1" applyFill="1" applyBorder="1" applyAlignment="1" applyProtection="1">
      <alignment horizontal="right" vertical="center"/>
      <protection/>
    </xf>
    <xf numFmtId="183" fontId="5" fillId="0" borderId="0" xfId="0" applyNumberFormat="1" applyFont="1" applyFill="1" applyBorder="1" applyAlignment="1" applyProtection="1">
      <alignment horizontal="right" vertical="center"/>
      <protection/>
    </xf>
    <xf numFmtId="183" fontId="5" fillId="0" borderId="23" xfId="0" applyNumberFormat="1" applyFont="1" applyFill="1" applyBorder="1" applyAlignment="1" applyProtection="1">
      <alignment horizontal="right" vertical="center"/>
      <protection/>
    </xf>
    <xf numFmtId="183" fontId="6" fillId="0" borderId="26" xfId="0" applyNumberFormat="1" applyFont="1" applyFill="1" applyBorder="1" applyAlignment="1" applyProtection="1">
      <alignment horizontal="right" vertical="center"/>
      <protection/>
    </xf>
    <xf numFmtId="183" fontId="6" fillId="0" borderId="25" xfId="0" applyNumberFormat="1" applyFont="1" applyFill="1" applyBorder="1" applyAlignment="1" applyProtection="1">
      <alignment horizontal="right" vertical="center"/>
      <protection/>
    </xf>
    <xf numFmtId="183" fontId="6" fillId="0" borderId="39" xfId="0" applyNumberFormat="1" applyFont="1" applyFill="1" applyBorder="1" applyAlignment="1" applyProtection="1">
      <alignment horizontal="right" vertical="center"/>
      <protection/>
    </xf>
    <xf numFmtId="183" fontId="6" fillId="0" borderId="24" xfId="0" applyNumberFormat="1" applyFont="1" applyFill="1" applyBorder="1" applyAlignment="1" applyProtection="1">
      <alignment horizontal="right" vertical="center"/>
      <protection/>
    </xf>
    <xf numFmtId="183" fontId="6" fillId="0" borderId="0" xfId="0" applyNumberFormat="1" applyFont="1" applyFill="1" applyBorder="1" applyAlignment="1" applyProtection="1">
      <alignment horizontal="right" vertical="center"/>
      <protection/>
    </xf>
    <xf numFmtId="183" fontId="6" fillId="0" borderId="23" xfId="0" applyNumberFormat="1" applyFont="1" applyFill="1" applyBorder="1" applyAlignment="1" applyProtection="1">
      <alignment horizontal="right" vertical="center"/>
      <protection/>
    </xf>
    <xf numFmtId="183" fontId="9" fillId="0" borderId="24" xfId="0" applyNumberFormat="1" applyFont="1" applyFill="1" applyBorder="1" applyAlignment="1" applyProtection="1">
      <alignment horizontal="right" vertical="center"/>
      <protection/>
    </xf>
    <xf numFmtId="183" fontId="9" fillId="0" borderId="0" xfId="0" applyNumberFormat="1" applyFont="1" applyFill="1" applyBorder="1" applyAlignment="1" applyProtection="1">
      <alignment horizontal="right" vertical="center"/>
      <protection/>
    </xf>
    <xf numFmtId="183" fontId="9" fillId="0" borderId="23" xfId="0" applyNumberFormat="1" applyFont="1" applyFill="1" applyBorder="1" applyAlignment="1" applyProtection="1">
      <alignment horizontal="right" vertical="center"/>
      <protection/>
    </xf>
    <xf numFmtId="183" fontId="9" fillId="0" borderId="12" xfId="0" applyNumberFormat="1" applyFont="1" applyFill="1" applyBorder="1" applyAlignment="1" applyProtection="1">
      <alignment horizontal="right" vertical="center"/>
      <protection/>
    </xf>
    <xf numFmtId="183" fontId="9" fillId="0" borderId="11" xfId="0" applyNumberFormat="1" applyFont="1" applyFill="1" applyBorder="1" applyAlignment="1" applyProtection="1">
      <alignment horizontal="right" vertical="center"/>
      <protection/>
    </xf>
    <xf numFmtId="183" fontId="9" fillId="0" borderId="29" xfId="0" applyNumberFormat="1" applyFont="1" applyFill="1" applyBorder="1" applyAlignment="1" applyProtection="1">
      <alignment horizontal="right" vertical="center"/>
      <protection/>
    </xf>
    <xf numFmtId="183" fontId="10" fillId="0" borderId="12" xfId="0" applyNumberFormat="1" applyFont="1" applyBorder="1" applyAlignment="1" applyProtection="1">
      <alignment horizontal="center" vertical="center" wrapText="1"/>
      <protection/>
    </xf>
    <xf numFmtId="183" fontId="10" fillId="0" borderId="11" xfId="0" applyNumberFormat="1" applyFont="1" applyBorder="1" applyAlignment="1" applyProtection="1">
      <alignment horizontal="center" vertical="center" wrapText="1"/>
      <protection/>
    </xf>
    <xf numFmtId="183" fontId="10" fillId="0" borderId="29" xfId="0" applyNumberFormat="1" applyFont="1" applyBorder="1" applyAlignment="1" applyProtection="1">
      <alignment horizontal="center" vertical="center" wrapText="1"/>
      <protection/>
    </xf>
    <xf numFmtId="183" fontId="6" fillId="0" borderId="36" xfId="0" applyNumberFormat="1" applyFont="1" applyFill="1" applyBorder="1" applyAlignment="1" applyProtection="1">
      <alignment horizontal="right" vertical="center"/>
      <protection/>
    </xf>
    <xf numFmtId="183" fontId="6" fillId="0" borderId="35" xfId="0" applyNumberFormat="1" applyFont="1" applyFill="1" applyBorder="1" applyAlignment="1" applyProtection="1">
      <alignment horizontal="right" vertical="center"/>
      <protection/>
    </xf>
    <xf numFmtId="183" fontId="6" fillId="0" borderId="40" xfId="0" applyNumberFormat="1" applyFont="1" applyFill="1" applyBorder="1" applyAlignment="1" applyProtection="1">
      <alignment horizontal="right" vertical="center"/>
      <protection/>
    </xf>
    <xf numFmtId="183" fontId="11" fillId="0" borderId="24" xfId="59" applyNumberFormat="1" applyFont="1" applyFill="1" applyBorder="1" applyAlignment="1" applyProtection="1">
      <alignment horizontal="center" vertical="center"/>
      <protection/>
    </xf>
    <xf numFmtId="183" fontId="11" fillId="0" borderId="10" xfId="0" applyNumberFormat="1" applyFont="1" applyBorder="1" applyAlignment="1" applyProtection="1">
      <alignment/>
      <protection/>
    </xf>
    <xf numFmtId="183" fontId="9" fillId="0" borderId="26" xfId="59" applyNumberFormat="1" applyFont="1" applyFill="1" applyBorder="1" applyAlignment="1" applyProtection="1">
      <alignment horizontal="center" vertical="center"/>
      <protection/>
    </xf>
    <xf numFmtId="183" fontId="9" fillId="0" borderId="27" xfId="0" applyNumberFormat="1" applyFont="1" applyBorder="1" applyAlignment="1" applyProtection="1">
      <alignment/>
      <protection/>
    </xf>
    <xf numFmtId="183" fontId="11" fillId="0" borderId="24" xfId="0" applyNumberFormat="1" applyFont="1" applyFill="1" applyBorder="1" applyAlignment="1" applyProtection="1">
      <alignment horizontal="center" vertical="center"/>
      <protection/>
    </xf>
    <xf numFmtId="183" fontId="9" fillId="0" borderId="19" xfId="59" applyNumberFormat="1" applyFont="1" applyFill="1" applyBorder="1" applyAlignment="1" applyProtection="1">
      <alignment horizontal="center" vertical="center"/>
      <protection/>
    </xf>
    <xf numFmtId="183" fontId="11" fillId="0" borderId="12" xfId="59" applyNumberFormat="1" applyFont="1" applyFill="1" applyBorder="1" applyAlignment="1" applyProtection="1">
      <alignment horizontal="center" vertical="center"/>
      <protection/>
    </xf>
    <xf numFmtId="183" fontId="11" fillId="0" borderId="30" xfId="0" applyNumberFormat="1" applyFont="1" applyBorder="1" applyAlignment="1" applyProtection="1">
      <alignment/>
      <protection/>
    </xf>
    <xf numFmtId="183" fontId="11" fillId="0" borderId="32" xfId="59" applyNumberFormat="1" applyFont="1" applyFill="1" applyBorder="1" applyAlignment="1" applyProtection="1">
      <alignment horizontal="center" vertical="center"/>
      <protection/>
    </xf>
    <xf numFmtId="183" fontId="11" fillId="0" borderId="33" xfId="0" applyNumberFormat="1" applyFont="1" applyBorder="1" applyAlignment="1" applyProtection="1">
      <alignment/>
      <protection/>
    </xf>
    <xf numFmtId="183" fontId="13" fillId="0" borderId="24" xfId="0" applyNumberFormat="1" applyFont="1" applyBorder="1" applyAlignment="1" applyProtection="1">
      <alignment horizontal="center" vertical="center" wrapText="1"/>
      <protection/>
    </xf>
    <xf numFmtId="183" fontId="13" fillId="0" borderId="12" xfId="0" applyNumberFormat="1" applyFont="1" applyBorder="1" applyAlignment="1" applyProtection="1">
      <alignment horizontal="center" vertical="center" wrapText="1"/>
      <protection/>
    </xf>
    <xf numFmtId="183" fontId="9" fillId="0" borderId="36" xfId="59" applyNumberFormat="1" applyFont="1" applyFill="1" applyBorder="1" applyAlignment="1" applyProtection="1">
      <alignment horizontal="center" vertical="center"/>
      <protection/>
    </xf>
    <xf numFmtId="183" fontId="9" fillId="0" borderId="37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6" fillId="0" borderId="30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wrapText="1"/>
      <protection/>
    </xf>
    <xf numFmtId="169" fontId="6" fillId="0" borderId="41" xfId="0" applyNumberFormat="1" applyFont="1" applyFill="1" applyBorder="1" applyAlignment="1" applyProtection="1" quotePrefix="1">
      <alignment horizontal="center" vertical="top"/>
      <protection/>
    </xf>
    <xf numFmtId="169" fontId="6" fillId="0" borderId="42" xfId="0" applyNumberFormat="1" applyFont="1" applyFill="1" applyBorder="1" applyAlignment="1" applyProtection="1" quotePrefix="1">
      <alignment horizontal="center" vertical="top"/>
      <protection/>
    </xf>
    <xf numFmtId="169" fontId="6" fillId="0" borderId="43" xfId="0" applyNumberFormat="1" applyFont="1" applyFill="1" applyBorder="1" applyAlignment="1" applyProtection="1" quotePrefix="1">
      <alignment horizontal="center" vertical="top"/>
      <protection/>
    </xf>
    <xf numFmtId="17" fontId="6" fillId="0" borderId="12" xfId="0" applyNumberFormat="1" applyFont="1" applyFill="1" applyBorder="1" applyAlignment="1" applyProtection="1" quotePrefix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29" xfId="0" applyFont="1" applyBorder="1" applyAlignment="1" applyProtection="1">
      <alignment horizontal="center" vertical="top" wrapText="1"/>
      <protection/>
    </xf>
    <xf numFmtId="0" fontId="6" fillId="0" borderId="31" xfId="0" applyFont="1" applyBorder="1" applyAlignment="1" applyProtection="1">
      <alignment horizontal="center" vertical="top" wrapText="1"/>
      <protection/>
    </xf>
    <xf numFmtId="0" fontId="6" fillId="0" borderId="3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14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.%20Eastern%20Cape%20Baseline%20-%2011%20Nov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BUF"/>
      <sheetName val="NMA"/>
      <sheetName val="EC101"/>
      <sheetName val="EC102"/>
      <sheetName val="EC104"/>
      <sheetName val="EC105"/>
      <sheetName val="EC106"/>
      <sheetName val="EC108"/>
      <sheetName val="EC109"/>
      <sheetName val="DC10"/>
      <sheetName val="EC121"/>
      <sheetName val="EC122"/>
      <sheetName val="EC123"/>
      <sheetName val="EC124"/>
      <sheetName val="EC126"/>
      <sheetName val="EC129"/>
      <sheetName val="DC12"/>
      <sheetName val="EC131"/>
      <sheetName val="EC135"/>
      <sheetName val="EC136"/>
      <sheetName val="EC137"/>
      <sheetName val="EC138"/>
      <sheetName val="EC139"/>
      <sheetName val="DC13"/>
      <sheetName val="EC141"/>
      <sheetName val="EC142"/>
      <sheetName val="EC145"/>
      <sheetName val="DC14"/>
      <sheetName val="EC153"/>
      <sheetName val="EC154"/>
      <sheetName val="EC155"/>
      <sheetName val="EC156"/>
      <sheetName val="EC157"/>
      <sheetName val="DC15"/>
      <sheetName val="EC441"/>
      <sheetName val="EC442"/>
      <sheetName val="EC443"/>
      <sheetName val="EC444"/>
      <sheetName val="DC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GridLines="0" tabSelected="1" zoomScalePageLayoutView="0" workbookViewId="0" topLeftCell="A9">
      <selection activeCell="F28" sqref="F28:F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81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82</v>
      </c>
      <c r="D6" s="10" t="s">
        <v>83</v>
      </c>
      <c r="E6" s="11" t="s">
        <v>2</v>
      </c>
      <c r="F6" s="12" t="s">
        <v>82</v>
      </c>
      <c r="G6" s="13" t="s">
        <v>83</v>
      </c>
      <c r="H6" s="14" t="s">
        <v>2</v>
      </c>
      <c r="I6" s="15" t="s">
        <v>83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f>SUM(BUF:DC44!C8)</f>
        <v>5634693874</v>
      </c>
      <c r="D8" s="64">
        <v>3249405264</v>
      </c>
      <c r="E8" s="65">
        <f>($D8-$C8)</f>
        <v>-2385288610</v>
      </c>
      <c r="F8" s="63">
        <f>SUM(BUF:DC44!F8)</f>
        <v>6006195481</v>
      </c>
      <c r="G8" s="64">
        <v>3452490606</v>
      </c>
      <c r="H8" s="65">
        <f>($G8-$F8)</f>
        <v>-2553704875</v>
      </c>
      <c r="I8" s="65">
        <v>3665656432</v>
      </c>
      <c r="J8" s="30">
        <f>IF($C8=0,0,($E8/$C8)*100)</f>
        <v>-42.33217745876783</v>
      </c>
      <c r="K8" s="31">
        <f>IF($F8=0,0,($H8/$F8)*100)</f>
        <v>-42.517844833362325</v>
      </c>
      <c r="L8" s="84">
        <v>24917854665</v>
      </c>
      <c r="M8" s="85">
        <v>26157237315</v>
      </c>
      <c r="N8" s="32">
        <f>IF($L8=0,0,($E8/$L8)*100)</f>
        <v>-9.57260824444254</v>
      </c>
      <c r="O8" s="31">
        <f>IF($M8=0,0,($H8/$M8)*100)</f>
        <v>-9.762899820982106</v>
      </c>
      <c r="P8" s="6"/>
      <c r="Q8" s="33"/>
    </row>
    <row r="9" spans="1:17" ht="12.75">
      <c r="A9" s="3"/>
      <c r="B9" s="29" t="s">
        <v>16</v>
      </c>
      <c r="C9" s="63">
        <f>SUM(BUF:DC44!C9)</f>
        <v>14548570213</v>
      </c>
      <c r="D9" s="64">
        <v>8103535071</v>
      </c>
      <c r="E9" s="65">
        <f>($D9-$C9)</f>
        <v>-6445035142</v>
      </c>
      <c r="F9" s="63">
        <f>SUM(BUF:DC44!F9)</f>
        <v>15828435366</v>
      </c>
      <c r="G9" s="64">
        <v>8583560375</v>
      </c>
      <c r="H9" s="65">
        <f>($G9-$F9)</f>
        <v>-7244874991</v>
      </c>
      <c r="I9" s="65">
        <v>9207968689</v>
      </c>
      <c r="J9" s="30">
        <f>IF($C9=0,0,($E9/$C9)*100)</f>
        <v>-44.30012741898845</v>
      </c>
      <c r="K9" s="31">
        <f>IF($F9=0,0,($H9/$F9)*100)</f>
        <v>-45.771264332052866</v>
      </c>
      <c r="L9" s="84">
        <v>24917854665</v>
      </c>
      <c r="M9" s="85">
        <v>26157237315</v>
      </c>
      <c r="N9" s="32">
        <f>IF($L9=0,0,($E9/$L9)*100)</f>
        <v>-25.865128553995444</v>
      </c>
      <c r="O9" s="31">
        <f>IF($M9=0,0,($H9/$M9)*100)</f>
        <v>-27.697401310976332</v>
      </c>
      <c r="P9" s="6"/>
      <c r="Q9" s="33"/>
    </row>
    <row r="10" spans="1:17" ht="12.75">
      <c r="A10" s="3"/>
      <c r="B10" s="29" t="s">
        <v>17</v>
      </c>
      <c r="C10" s="63">
        <f>SUM(BUF:DC44!C10)</f>
        <v>16242364538</v>
      </c>
      <c r="D10" s="64">
        <v>13564914330</v>
      </c>
      <c r="E10" s="65">
        <f aca="true" t="shared" si="0" ref="E10:E33">($D10-$C10)</f>
        <v>-2677450208</v>
      </c>
      <c r="F10" s="63">
        <f>SUM(BUF:DC44!F10)</f>
        <v>17208950179</v>
      </c>
      <c r="G10" s="64">
        <v>14121186334</v>
      </c>
      <c r="H10" s="65">
        <f aca="true" t="shared" si="1" ref="H10:H33">($G10-$F10)</f>
        <v>-3087763845</v>
      </c>
      <c r="I10" s="65">
        <v>14873362270</v>
      </c>
      <c r="J10" s="30">
        <f aca="true" t="shared" si="2" ref="J10:J33">IF($C10=0,0,($E10/$C10)*100)</f>
        <v>-16.48436224747907</v>
      </c>
      <c r="K10" s="31">
        <f aca="true" t="shared" si="3" ref="K10:K33">IF($F10=0,0,($H10/$F10)*100)</f>
        <v>-17.942778687150735</v>
      </c>
      <c r="L10" s="84">
        <v>24917854665</v>
      </c>
      <c r="M10" s="85">
        <v>26157237315</v>
      </c>
      <c r="N10" s="32">
        <f aca="true" t="shared" si="4" ref="N10:N33">IF($L10=0,0,($E10/$L10)*100)</f>
        <v>-10.745107249384464</v>
      </c>
      <c r="O10" s="31">
        <f aca="true" t="shared" si="5" ref="O10:O33">IF($M10=0,0,($H10/$M10)*100)</f>
        <v>-11.80462526609913</v>
      </c>
      <c r="P10" s="6"/>
      <c r="Q10" s="33"/>
    </row>
    <row r="11" spans="1:17" ht="16.5">
      <c r="A11" s="7"/>
      <c r="B11" s="34" t="s">
        <v>18</v>
      </c>
      <c r="C11" s="66">
        <f>SUM(C8:C10)</f>
        <v>36425628625</v>
      </c>
      <c r="D11" s="67">
        <v>24917854665</v>
      </c>
      <c r="E11" s="68">
        <f t="shared" si="0"/>
        <v>-11507773960</v>
      </c>
      <c r="F11" s="66">
        <f>SUM(F8:F10)</f>
        <v>39043581026</v>
      </c>
      <c r="G11" s="67">
        <v>26157237315</v>
      </c>
      <c r="H11" s="68">
        <f t="shared" si="1"/>
        <v>-12886343711</v>
      </c>
      <c r="I11" s="68">
        <v>27746987391</v>
      </c>
      <c r="J11" s="35">
        <f t="shared" si="2"/>
        <v>-31.592519866910052</v>
      </c>
      <c r="K11" s="36">
        <f t="shared" si="3"/>
        <v>-33.0050250831723</v>
      </c>
      <c r="L11" s="86">
        <v>24917854665</v>
      </c>
      <c r="M11" s="87">
        <v>26157237315</v>
      </c>
      <c r="N11" s="37">
        <f t="shared" si="4"/>
        <v>-46.18284404782245</v>
      </c>
      <c r="O11" s="36">
        <f t="shared" si="5"/>
        <v>-49.26492639805757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f>SUM(BUF:DC44!C13)</f>
        <v>13097358851</v>
      </c>
      <c r="D13" s="64">
        <v>9135308543</v>
      </c>
      <c r="E13" s="65">
        <f t="shared" si="0"/>
        <v>-3962050308</v>
      </c>
      <c r="F13" s="63">
        <f>SUM(BUF:DC44!F13)</f>
        <v>14135519519</v>
      </c>
      <c r="G13" s="64">
        <v>9530081828</v>
      </c>
      <c r="H13" s="65">
        <f t="shared" si="1"/>
        <v>-4605437691</v>
      </c>
      <c r="I13" s="65">
        <v>10027745920</v>
      </c>
      <c r="J13" s="30">
        <f t="shared" si="2"/>
        <v>-30.250757828915198</v>
      </c>
      <c r="K13" s="31">
        <f t="shared" si="3"/>
        <v>-32.58060437615812</v>
      </c>
      <c r="L13" s="84">
        <v>24926069143</v>
      </c>
      <c r="M13" s="85">
        <v>25953395862</v>
      </c>
      <c r="N13" s="32">
        <f t="shared" si="4"/>
        <v>-15.895207083274357</v>
      </c>
      <c r="O13" s="31">
        <f t="shared" si="5"/>
        <v>-17.745029265103266</v>
      </c>
      <c r="P13" s="6"/>
      <c r="Q13" s="33"/>
    </row>
    <row r="14" spans="1:17" ht="12.75">
      <c r="A14" s="3"/>
      <c r="B14" s="29" t="s">
        <v>21</v>
      </c>
      <c r="C14" s="63">
        <f>SUM(BUF:DC44!C14)</f>
        <v>2507011500</v>
      </c>
      <c r="D14" s="64">
        <v>1660899854</v>
      </c>
      <c r="E14" s="65">
        <f t="shared" si="0"/>
        <v>-846111646</v>
      </c>
      <c r="F14" s="63">
        <f>SUM(BUF:DC44!F14)</f>
        <v>2644907670</v>
      </c>
      <c r="G14" s="64">
        <v>1535202781</v>
      </c>
      <c r="H14" s="65">
        <f t="shared" si="1"/>
        <v>-1109704889</v>
      </c>
      <c r="I14" s="65">
        <v>1621134006</v>
      </c>
      <c r="J14" s="30">
        <f t="shared" si="2"/>
        <v>-33.7498111197336</v>
      </c>
      <c r="K14" s="31">
        <f t="shared" si="3"/>
        <v>-41.9562808028002</v>
      </c>
      <c r="L14" s="84">
        <v>24926069143</v>
      </c>
      <c r="M14" s="85">
        <v>25953395862</v>
      </c>
      <c r="N14" s="32">
        <f t="shared" si="4"/>
        <v>-3.3944848710235322</v>
      </c>
      <c r="O14" s="31">
        <f t="shared" si="5"/>
        <v>-4.275759884758621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24926069143</v>
      </c>
      <c r="M15" s="85">
        <v>25953395862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f>SUM(BUF:DC44!C16)</f>
        <v>7973574695</v>
      </c>
      <c r="D16" s="64">
        <v>3999900669</v>
      </c>
      <c r="E16" s="65">
        <f t="shared" si="0"/>
        <v>-3973674026</v>
      </c>
      <c r="F16" s="63">
        <f>SUM(BUF:DC44!F16)</f>
        <v>8571524442</v>
      </c>
      <c r="G16" s="64">
        <v>4258682546</v>
      </c>
      <c r="H16" s="65">
        <f t="shared" si="1"/>
        <v>-4312841896</v>
      </c>
      <c r="I16" s="65">
        <v>4618989140</v>
      </c>
      <c r="J16" s="30">
        <f t="shared" si="2"/>
        <v>-49.83554024384793</v>
      </c>
      <c r="K16" s="31">
        <f t="shared" si="3"/>
        <v>-50.31592600806586</v>
      </c>
      <c r="L16" s="84">
        <v>24926069143</v>
      </c>
      <c r="M16" s="85">
        <v>25953395862</v>
      </c>
      <c r="N16" s="32">
        <f t="shared" si="4"/>
        <v>-15.941839859318247</v>
      </c>
      <c r="O16" s="31">
        <f t="shared" si="5"/>
        <v>-16.617640014941948</v>
      </c>
      <c r="P16" s="6"/>
      <c r="Q16" s="33"/>
    </row>
    <row r="17" spans="1:17" ht="12.75">
      <c r="A17" s="3"/>
      <c r="B17" s="29" t="s">
        <v>23</v>
      </c>
      <c r="C17" s="63">
        <f>SUM(BUF:DC44!C17)</f>
        <v>14184361300</v>
      </c>
      <c r="D17" s="64">
        <v>10129960077</v>
      </c>
      <c r="E17" s="65">
        <f t="shared" si="0"/>
        <v>-4054401223</v>
      </c>
      <c r="F17" s="63">
        <f>SUM(BUF:DC44!F17)</f>
        <v>14673572826</v>
      </c>
      <c r="G17" s="64">
        <v>10629428707</v>
      </c>
      <c r="H17" s="65">
        <f t="shared" si="1"/>
        <v>-4044144119</v>
      </c>
      <c r="I17" s="65">
        <v>11153296720</v>
      </c>
      <c r="J17" s="42">
        <f t="shared" si="2"/>
        <v>-28.583600891497312</v>
      </c>
      <c r="K17" s="31">
        <f t="shared" si="3"/>
        <v>-27.56073225625193</v>
      </c>
      <c r="L17" s="88">
        <v>24926069143</v>
      </c>
      <c r="M17" s="85">
        <v>25953395862</v>
      </c>
      <c r="N17" s="32">
        <f t="shared" si="4"/>
        <v>-16.265706396544278</v>
      </c>
      <c r="O17" s="31">
        <f t="shared" si="5"/>
        <v>-15.58233126987935</v>
      </c>
      <c r="P17" s="6"/>
      <c r="Q17" s="33"/>
    </row>
    <row r="18" spans="1:17" ht="16.5">
      <c r="A18" s="3"/>
      <c r="B18" s="34" t="s">
        <v>24</v>
      </c>
      <c r="C18" s="66">
        <f>SUM(C13:C17)</f>
        <v>37762306346</v>
      </c>
      <c r="D18" s="67">
        <v>24926069143</v>
      </c>
      <c r="E18" s="68">
        <f t="shared" si="0"/>
        <v>-12836237203</v>
      </c>
      <c r="F18" s="66">
        <f>SUM(F13:F17)</f>
        <v>40025524457</v>
      </c>
      <c r="G18" s="67">
        <v>25953395862</v>
      </c>
      <c r="H18" s="68">
        <f t="shared" si="1"/>
        <v>-14072128595</v>
      </c>
      <c r="I18" s="68">
        <v>27421165786</v>
      </c>
      <c r="J18" s="43">
        <f t="shared" si="2"/>
        <v>-33.99219604170096</v>
      </c>
      <c r="K18" s="36">
        <f t="shared" si="3"/>
        <v>-35.15788683822967</v>
      </c>
      <c r="L18" s="89">
        <v>24926069143</v>
      </c>
      <c r="M18" s="87">
        <v>25953395862</v>
      </c>
      <c r="N18" s="37">
        <f t="shared" si="4"/>
        <v>-51.49723821016041</v>
      </c>
      <c r="O18" s="36">
        <f t="shared" si="5"/>
        <v>-54.22076043468319</v>
      </c>
      <c r="P18" s="6"/>
      <c r="Q18" s="38"/>
    </row>
    <row r="19" spans="1:17" ht="16.5">
      <c r="A19" s="44"/>
      <c r="B19" s="45" t="s">
        <v>25</v>
      </c>
      <c r="C19" s="72">
        <f>C11-C18</f>
        <v>-1336677721</v>
      </c>
      <c r="D19" s="73">
        <v>-8214478</v>
      </c>
      <c r="E19" s="74">
        <f t="shared" si="0"/>
        <v>1328463243</v>
      </c>
      <c r="F19" s="75">
        <f>F11-F18</f>
        <v>-981943431</v>
      </c>
      <c r="G19" s="76">
        <v>203841453</v>
      </c>
      <c r="H19" s="77">
        <f t="shared" si="1"/>
        <v>1185784884</v>
      </c>
      <c r="I19" s="77">
        <v>325821605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f>SUM(BUF:DC44!C22)</f>
        <v>548221305</v>
      </c>
      <c r="D22" s="64">
        <v>306451345</v>
      </c>
      <c r="E22" s="65">
        <f t="shared" si="0"/>
        <v>-241769960</v>
      </c>
      <c r="F22" s="63">
        <f>SUM(BUF:DC44!F22)</f>
        <v>463236412</v>
      </c>
      <c r="G22" s="64">
        <v>507501203</v>
      </c>
      <c r="H22" s="65">
        <f t="shared" si="1"/>
        <v>44264791</v>
      </c>
      <c r="I22" s="65">
        <v>350000000</v>
      </c>
      <c r="J22" s="30">
        <f t="shared" si="2"/>
        <v>-44.10079611918767</v>
      </c>
      <c r="K22" s="31">
        <f t="shared" si="3"/>
        <v>9.555550870642698</v>
      </c>
      <c r="L22" s="84">
        <v>6942845716</v>
      </c>
      <c r="M22" s="85">
        <v>6847728180</v>
      </c>
      <c r="N22" s="32">
        <f t="shared" si="4"/>
        <v>-3.482289105788909</v>
      </c>
      <c r="O22" s="31">
        <f t="shared" si="5"/>
        <v>0.6464157138900919</v>
      </c>
      <c r="P22" s="6"/>
      <c r="Q22" s="33"/>
    </row>
    <row r="23" spans="1:17" ht="12.75">
      <c r="A23" s="7"/>
      <c r="B23" s="29" t="s">
        <v>28</v>
      </c>
      <c r="C23" s="63">
        <f>SUM(BUF:DC44!C23)</f>
        <v>1268995378</v>
      </c>
      <c r="D23" s="64">
        <v>1311197236</v>
      </c>
      <c r="E23" s="65">
        <f t="shared" si="0"/>
        <v>42201858</v>
      </c>
      <c r="F23" s="63">
        <f>SUM(BUF:DC44!F23)</f>
        <v>1254957539</v>
      </c>
      <c r="G23" s="64">
        <v>1086072041</v>
      </c>
      <c r="H23" s="65">
        <f t="shared" si="1"/>
        <v>-168885498</v>
      </c>
      <c r="I23" s="65">
        <v>1036072393</v>
      </c>
      <c r="J23" s="30">
        <f t="shared" si="2"/>
        <v>3.325611639855792</v>
      </c>
      <c r="K23" s="31">
        <f t="shared" si="3"/>
        <v>-13.457467105586272</v>
      </c>
      <c r="L23" s="84">
        <v>6942845716</v>
      </c>
      <c r="M23" s="85">
        <v>6847728180</v>
      </c>
      <c r="N23" s="32">
        <f t="shared" si="4"/>
        <v>0.6078466917786252</v>
      </c>
      <c r="O23" s="31">
        <f t="shared" si="5"/>
        <v>-2.4662996772164516</v>
      </c>
      <c r="P23" s="6"/>
      <c r="Q23" s="33"/>
    </row>
    <row r="24" spans="1:17" ht="12.75">
      <c r="A24" s="7"/>
      <c r="B24" s="29" t="s">
        <v>29</v>
      </c>
      <c r="C24" s="63">
        <f>SUM(BUF:DC44!C24)</f>
        <v>6194699197</v>
      </c>
      <c r="D24" s="64">
        <v>5325197135</v>
      </c>
      <c r="E24" s="65">
        <f t="shared" si="0"/>
        <v>-869502062</v>
      </c>
      <c r="F24" s="63">
        <f>SUM(BUF:DC44!F24)</f>
        <v>6572368813</v>
      </c>
      <c r="G24" s="64">
        <v>5254154936</v>
      </c>
      <c r="H24" s="65">
        <f t="shared" si="1"/>
        <v>-1318213877</v>
      </c>
      <c r="I24" s="65">
        <v>5471914459</v>
      </c>
      <c r="J24" s="30">
        <f t="shared" si="2"/>
        <v>-14.03622733483309</v>
      </c>
      <c r="K24" s="31">
        <f t="shared" si="3"/>
        <v>-20.05690664213186</v>
      </c>
      <c r="L24" s="84">
        <v>6942845716</v>
      </c>
      <c r="M24" s="85">
        <v>6847728180</v>
      </c>
      <c r="N24" s="32">
        <f t="shared" si="4"/>
        <v>-12.523712863101737</v>
      </c>
      <c r="O24" s="31">
        <f t="shared" si="5"/>
        <v>-19.25038264296291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6942845716</v>
      </c>
      <c r="M25" s="85">
        <v>6847728180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8011915880</v>
      </c>
      <c r="D26" s="67">
        <v>6942845716</v>
      </c>
      <c r="E26" s="68">
        <f t="shared" si="0"/>
        <v>-1069070164</v>
      </c>
      <c r="F26" s="66">
        <f>SUM(F22:F25)</f>
        <v>8290562764</v>
      </c>
      <c r="G26" s="67">
        <v>6847728180</v>
      </c>
      <c r="H26" s="68">
        <f t="shared" si="1"/>
        <v>-1442834584</v>
      </c>
      <c r="I26" s="68">
        <v>6857986852</v>
      </c>
      <c r="J26" s="43">
        <f t="shared" si="2"/>
        <v>-13.343502103768968</v>
      </c>
      <c r="K26" s="36">
        <f t="shared" si="3"/>
        <v>-17.40333708424718</v>
      </c>
      <c r="L26" s="89">
        <v>6942845716</v>
      </c>
      <c r="M26" s="87">
        <v>6847728180</v>
      </c>
      <c r="N26" s="37">
        <f t="shared" si="4"/>
        <v>-15.398155277112021</v>
      </c>
      <c r="O26" s="36">
        <f t="shared" si="5"/>
        <v>-21.07026660628927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f>SUM(BUF:DC44!C28)</f>
        <v>3113495379</v>
      </c>
      <c r="D28" s="64">
        <v>2736093959</v>
      </c>
      <c r="E28" s="65">
        <f t="shared" si="0"/>
        <v>-377401420</v>
      </c>
      <c r="F28" s="63">
        <f>SUM(BUF:DC44!F28)</f>
        <v>3371790296</v>
      </c>
      <c r="G28" s="64">
        <v>3152679075</v>
      </c>
      <c r="H28" s="65">
        <f t="shared" si="1"/>
        <v>-219111221</v>
      </c>
      <c r="I28" s="65">
        <v>3443234639</v>
      </c>
      <c r="J28" s="30">
        <f t="shared" si="2"/>
        <v>-12.121470375241563</v>
      </c>
      <c r="K28" s="31">
        <f t="shared" si="3"/>
        <v>-6.498364422601684</v>
      </c>
      <c r="L28" s="84">
        <v>6960145720</v>
      </c>
      <c r="M28" s="85">
        <v>6862900184</v>
      </c>
      <c r="N28" s="32">
        <f t="shared" si="4"/>
        <v>-5.422320669458627</v>
      </c>
      <c r="O28" s="31">
        <f t="shared" si="5"/>
        <v>-3.1926913567944735</v>
      </c>
      <c r="P28" s="6"/>
      <c r="Q28" s="33"/>
    </row>
    <row r="29" spans="1:17" ht="12.75">
      <c r="A29" s="7"/>
      <c r="B29" s="29" t="s">
        <v>33</v>
      </c>
      <c r="C29" s="63">
        <f>SUM(BUF:DC44!C29)</f>
        <v>719613167</v>
      </c>
      <c r="D29" s="64">
        <v>479134027</v>
      </c>
      <c r="E29" s="65">
        <f t="shared" si="0"/>
        <v>-240479140</v>
      </c>
      <c r="F29" s="63">
        <f>SUM(BUF:DC44!F29)</f>
        <v>724232808</v>
      </c>
      <c r="G29" s="64">
        <v>512459913</v>
      </c>
      <c r="H29" s="65">
        <f t="shared" si="1"/>
        <v>-211772895</v>
      </c>
      <c r="I29" s="65">
        <v>532890940</v>
      </c>
      <c r="J29" s="30">
        <f t="shared" si="2"/>
        <v>-33.41783489072817</v>
      </c>
      <c r="K29" s="31">
        <f t="shared" si="3"/>
        <v>-29.240997184982536</v>
      </c>
      <c r="L29" s="84">
        <v>6960145720</v>
      </c>
      <c r="M29" s="85">
        <v>6862900184</v>
      </c>
      <c r="N29" s="32">
        <f t="shared" si="4"/>
        <v>-3.4550877190542497</v>
      </c>
      <c r="O29" s="31">
        <f t="shared" si="5"/>
        <v>-3.0857638800243987</v>
      </c>
      <c r="P29" s="6"/>
      <c r="Q29" s="33"/>
    </row>
    <row r="30" spans="1:17" ht="12.75">
      <c r="A30" s="7"/>
      <c r="B30" s="29" t="s">
        <v>34</v>
      </c>
      <c r="C30" s="63">
        <f>SUM(BUF:DC44!C30)</f>
        <v>125104235</v>
      </c>
      <c r="D30" s="64">
        <v>95250000</v>
      </c>
      <c r="E30" s="65">
        <f t="shared" si="0"/>
        <v>-29854235</v>
      </c>
      <c r="F30" s="63">
        <f>SUM(BUF:DC44!F30)</f>
        <v>191872329</v>
      </c>
      <c r="G30" s="64">
        <v>11720000</v>
      </c>
      <c r="H30" s="65">
        <f t="shared" si="1"/>
        <v>-180152329</v>
      </c>
      <c r="I30" s="65">
        <v>441000</v>
      </c>
      <c r="J30" s="30">
        <f t="shared" si="2"/>
        <v>-23.863488714031146</v>
      </c>
      <c r="K30" s="31">
        <f t="shared" si="3"/>
        <v>-93.89177164780233</v>
      </c>
      <c r="L30" s="84">
        <v>6960145720</v>
      </c>
      <c r="M30" s="85">
        <v>6862900184</v>
      </c>
      <c r="N30" s="32">
        <f t="shared" si="4"/>
        <v>-0.42893117760758603</v>
      </c>
      <c r="O30" s="31">
        <f t="shared" si="5"/>
        <v>-2.6250174732251357</v>
      </c>
      <c r="P30" s="6"/>
      <c r="Q30" s="33"/>
    </row>
    <row r="31" spans="1:17" ht="12.75">
      <c r="A31" s="7"/>
      <c r="B31" s="29" t="s">
        <v>35</v>
      </c>
      <c r="C31" s="63">
        <f>SUM(BUF:DC44!C31)</f>
        <v>2313484214</v>
      </c>
      <c r="D31" s="64">
        <v>1754438488</v>
      </c>
      <c r="E31" s="65">
        <f t="shared" si="0"/>
        <v>-559045726</v>
      </c>
      <c r="F31" s="63">
        <f>SUM(BUF:DC44!F31)</f>
        <v>2175511569</v>
      </c>
      <c r="G31" s="64">
        <v>1477179879</v>
      </c>
      <c r="H31" s="65">
        <f t="shared" si="1"/>
        <v>-698331690</v>
      </c>
      <c r="I31" s="65">
        <v>1357479231</v>
      </c>
      <c r="J31" s="30">
        <f t="shared" si="2"/>
        <v>-24.164665685503568</v>
      </c>
      <c r="K31" s="31">
        <f t="shared" si="3"/>
        <v>-32.09965416644493</v>
      </c>
      <c r="L31" s="84">
        <v>6960145720</v>
      </c>
      <c r="M31" s="85">
        <v>6862900184</v>
      </c>
      <c r="N31" s="32">
        <f t="shared" si="4"/>
        <v>-8.03209801187898</v>
      </c>
      <c r="O31" s="31">
        <f t="shared" si="5"/>
        <v>-10.17546039250394</v>
      </c>
      <c r="P31" s="6"/>
      <c r="Q31" s="33"/>
    </row>
    <row r="32" spans="1:17" ht="12.75">
      <c r="A32" s="7"/>
      <c r="B32" s="29" t="s">
        <v>36</v>
      </c>
      <c r="C32" s="63">
        <f>SUM(BUF:DC44!C32)</f>
        <v>2511184806</v>
      </c>
      <c r="D32" s="64">
        <v>1895229246</v>
      </c>
      <c r="E32" s="65">
        <f t="shared" si="0"/>
        <v>-615955560</v>
      </c>
      <c r="F32" s="63">
        <f>SUM(BUF:DC44!F32)</f>
        <v>2495011008</v>
      </c>
      <c r="G32" s="64">
        <v>1708861317</v>
      </c>
      <c r="H32" s="65">
        <f t="shared" si="1"/>
        <v>-786149691</v>
      </c>
      <c r="I32" s="65">
        <v>1539467139</v>
      </c>
      <c r="J32" s="30">
        <f t="shared" si="2"/>
        <v>-24.52848386659122</v>
      </c>
      <c r="K32" s="31">
        <f t="shared" si="3"/>
        <v>-31.508866633425292</v>
      </c>
      <c r="L32" s="84">
        <v>6960145720</v>
      </c>
      <c r="M32" s="85">
        <v>6862900184</v>
      </c>
      <c r="N32" s="32">
        <f t="shared" si="4"/>
        <v>-8.84975092159421</v>
      </c>
      <c r="O32" s="31">
        <f t="shared" si="5"/>
        <v>-11.455065204544434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8782881801</v>
      </c>
      <c r="D33" s="82">
        <v>6960145720</v>
      </c>
      <c r="E33" s="83">
        <f t="shared" si="0"/>
        <v>-1822736081</v>
      </c>
      <c r="F33" s="81">
        <f>SUM(F28:F32)</f>
        <v>8958418010</v>
      </c>
      <c r="G33" s="82">
        <v>6862900184</v>
      </c>
      <c r="H33" s="83">
        <f t="shared" si="1"/>
        <v>-2095517826</v>
      </c>
      <c r="I33" s="83">
        <v>6873512949</v>
      </c>
      <c r="J33" s="58">
        <f t="shared" si="2"/>
        <v>-20.7532803275625</v>
      </c>
      <c r="K33" s="59">
        <f t="shared" si="3"/>
        <v>-23.391605790897895</v>
      </c>
      <c r="L33" s="96">
        <v>6960145720</v>
      </c>
      <c r="M33" s="97">
        <v>6862900184</v>
      </c>
      <c r="N33" s="60">
        <f t="shared" si="4"/>
        <v>-26.188188499593657</v>
      </c>
      <c r="O33" s="59">
        <f t="shared" si="5"/>
        <v>-30.533998307092382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20085085</v>
      </c>
      <c r="D8" s="64">
        <v>17132936</v>
      </c>
      <c r="E8" s="65">
        <f>($D8-$C8)</f>
        <v>-2952149</v>
      </c>
      <c r="F8" s="63">
        <v>21290189</v>
      </c>
      <c r="G8" s="64">
        <v>18160913</v>
      </c>
      <c r="H8" s="65">
        <f>($G8-$F8)</f>
        <v>-3129276</v>
      </c>
      <c r="I8" s="65">
        <v>19250569</v>
      </c>
      <c r="J8" s="30">
        <f>IF($C8=0,0,($E8/$C8)*100)</f>
        <v>-14.698215118332833</v>
      </c>
      <c r="K8" s="31">
        <f>IF($F8=0,0,($H8/$F8)*100)</f>
        <v>-14.698206765566994</v>
      </c>
      <c r="L8" s="84">
        <v>166604036</v>
      </c>
      <c r="M8" s="85">
        <v>158386452</v>
      </c>
      <c r="N8" s="32">
        <f>IF($L8=0,0,($E8/$L8)*100)</f>
        <v>-1.7719552724400986</v>
      </c>
      <c r="O8" s="31">
        <f>IF($M8=0,0,($H8/$M8)*100)</f>
        <v>-1.9757220144056258</v>
      </c>
      <c r="P8" s="6"/>
      <c r="Q8" s="33"/>
    </row>
    <row r="9" spans="1:17" ht="12.75">
      <c r="A9" s="3"/>
      <c r="B9" s="29" t="s">
        <v>16</v>
      </c>
      <c r="C9" s="63">
        <v>28903803</v>
      </c>
      <c r="D9" s="64">
        <v>29435746</v>
      </c>
      <c r="E9" s="65">
        <f>($D9-$C9)</f>
        <v>531943</v>
      </c>
      <c r="F9" s="63">
        <v>30638032</v>
      </c>
      <c r="G9" s="64">
        <v>31201894</v>
      </c>
      <c r="H9" s="65">
        <f>($G9-$F9)</f>
        <v>563862</v>
      </c>
      <c r="I9" s="65">
        <v>33074010</v>
      </c>
      <c r="J9" s="30">
        <f>IF($C9=0,0,($E9/$C9)*100)</f>
        <v>1.8403910378160273</v>
      </c>
      <c r="K9" s="31">
        <f>IF($F9=0,0,($H9/$F9)*100)</f>
        <v>1.8403988872392325</v>
      </c>
      <c r="L9" s="84">
        <v>166604036</v>
      </c>
      <c r="M9" s="85">
        <v>158386452</v>
      </c>
      <c r="N9" s="32">
        <f>IF($L9=0,0,($E9/$L9)*100)</f>
        <v>0.31928578248848666</v>
      </c>
      <c r="O9" s="31">
        <f>IF($M9=0,0,($H9/$M9)*100)</f>
        <v>0.3560039339728375</v>
      </c>
      <c r="P9" s="6"/>
      <c r="Q9" s="33"/>
    </row>
    <row r="10" spans="1:17" ht="12.75">
      <c r="A10" s="3"/>
      <c r="B10" s="29" t="s">
        <v>17</v>
      </c>
      <c r="C10" s="63">
        <v>106182959</v>
      </c>
      <c r="D10" s="64">
        <v>120035354</v>
      </c>
      <c r="E10" s="65">
        <f aca="true" t="shared" si="0" ref="E10:E33">($D10-$C10)</f>
        <v>13852395</v>
      </c>
      <c r="F10" s="63">
        <v>106873495</v>
      </c>
      <c r="G10" s="64">
        <v>109023645</v>
      </c>
      <c r="H10" s="65">
        <f aca="true" t="shared" si="1" ref="H10:H33">($G10-$F10)</f>
        <v>2150150</v>
      </c>
      <c r="I10" s="65">
        <v>117912671</v>
      </c>
      <c r="J10" s="30">
        <f aca="true" t="shared" si="2" ref="J10:J33">IF($C10=0,0,($E10/$C10)*100)</f>
        <v>13.045779784682775</v>
      </c>
      <c r="K10" s="31">
        <f aca="true" t="shared" si="3" ref="K10:K33">IF($F10=0,0,($H10/$F10)*100)</f>
        <v>2.011864588128235</v>
      </c>
      <c r="L10" s="84">
        <v>166604036</v>
      </c>
      <c r="M10" s="85">
        <v>158386452</v>
      </c>
      <c r="N10" s="32">
        <f aca="true" t="shared" si="4" ref="N10:N33">IF($L10=0,0,($E10/$L10)*100)</f>
        <v>8.314561479170889</v>
      </c>
      <c r="O10" s="31">
        <f aca="true" t="shared" si="5" ref="O10:O33">IF($M10=0,0,($H10/$M10)*100)</f>
        <v>1.3575340395907094</v>
      </c>
      <c r="P10" s="6"/>
      <c r="Q10" s="33"/>
    </row>
    <row r="11" spans="1:17" ht="16.5">
      <c r="A11" s="7"/>
      <c r="B11" s="34" t="s">
        <v>18</v>
      </c>
      <c r="C11" s="66">
        <f>SUM(C8:C10)</f>
        <v>155171847</v>
      </c>
      <c r="D11" s="67">
        <v>166604036</v>
      </c>
      <c r="E11" s="68">
        <f t="shared" si="0"/>
        <v>11432189</v>
      </c>
      <c r="F11" s="66">
        <f>SUM(F8:F10)</f>
        <v>158801716</v>
      </c>
      <c r="G11" s="67">
        <v>158386452</v>
      </c>
      <c r="H11" s="68">
        <f t="shared" si="1"/>
        <v>-415264</v>
      </c>
      <c r="I11" s="68">
        <v>170237250</v>
      </c>
      <c r="J11" s="35">
        <f t="shared" si="2"/>
        <v>7.367437599682628</v>
      </c>
      <c r="K11" s="36">
        <f t="shared" si="3"/>
        <v>-0.2614984336819131</v>
      </c>
      <c r="L11" s="86">
        <v>166604036</v>
      </c>
      <c r="M11" s="87">
        <v>158386452</v>
      </c>
      <c r="N11" s="37">
        <f t="shared" si="4"/>
        <v>6.861891989219276</v>
      </c>
      <c r="O11" s="36">
        <f t="shared" si="5"/>
        <v>-0.2621840408420791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63574631</v>
      </c>
      <c r="D13" s="64">
        <v>58885710</v>
      </c>
      <c r="E13" s="65">
        <f t="shared" si="0"/>
        <v>-4688921</v>
      </c>
      <c r="F13" s="63">
        <v>63576755</v>
      </c>
      <c r="G13" s="64">
        <v>61032956</v>
      </c>
      <c r="H13" s="65">
        <f t="shared" si="1"/>
        <v>-2543799</v>
      </c>
      <c r="I13" s="65">
        <v>66312395</v>
      </c>
      <c r="J13" s="30">
        <f t="shared" si="2"/>
        <v>-7.375459245685595</v>
      </c>
      <c r="K13" s="31">
        <f t="shared" si="3"/>
        <v>-4.001146330919218</v>
      </c>
      <c r="L13" s="84">
        <v>185535634</v>
      </c>
      <c r="M13" s="85">
        <v>176221232</v>
      </c>
      <c r="N13" s="32">
        <f t="shared" si="4"/>
        <v>-2.527234741332762</v>
      </c>
      <c r="O13" s="31">
        <f t="shared" si="5"/>
        <v>-1.4435258289421107</v>
      </c>
      <c r="P13" s="6"/>
      <c r="Q13" s="33"/>
    </row>
    <row r="14" spans="1:17" ht="12.75">
      <c r="A14" s="3"/>
      <c r="B14" s="29" t="s">
        <v>21</v>
      </c>
      <c r="C14" s="63">
        <v>39083265</v>
      </c>
      <c r="D14" s="64">
        <v>55690466</v>
      </c>
      <c r="E14" s="65">
        <f t="shared" si="0"/>
        <v>16607201</v>
      </c>
      <c r="F14" s="63">
        <v>40919965</v>
      </c>
      <c r="G14" s="64">
        <v>41371639</v>
      </c>
      <c r="H14" s="65">
        <f t="shared" si="1"/>
        <v>451674</v>
      </c>
      <c r="I14" s="65">
        <v>42953937</v>
      </c>
      <c r="J14" s="30">
        <f t="shared" si="2"/>
        <v>42.491846574230685</v>
      </c>
      <c r="K14" s="31">
        <f t="shared" si="3"/>
        <v>1.1037985980682046</v>
      </c>
      <c r="L14" s="84">
        <v>185535634</v>
      </c>
      <c r="M14" s="85">
        <v>176221232</v>
      </c>
      <c r="N14" s="32">
        <f t="shared" si="4"/>
        <v>8.950949551825715</v>
      </c>
      <c r="O14" s="31">
        <f t="shared" si="5"/>
        <v>0.2563107719051697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185535634</v>
      </c>
      <c r="M15" s="85">
        <v>176221232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5047421</v>
      </c>
      <c r="D16" s="64">
        <v>4591789</v>
      </c>
      <c r="E16" s="65">
        <f t="shared" si="0"/>
        <v>-455632</v>
      </c>
      <c r="F16" s="63">
        <v>5350267</v>
      </c>
      <c r="G16" s="64">
        <v>4867297</v>
      </c>
      <c r="H16" s="65">
        <f t="shared" si="1"/>
        <v>-482970</v>
      </c>
      <c r="I16" s="65">
        <v>5159336</v>
      </c>
      <c r="J16" s="30">
        <f t="shared" si="2"/>
        <v>-9.02702588113811</v>
      </c>
      <c r="K16" s="31">
        <f t="shared" si="3"/>
        <v>-9.027026127854928</v>
      </c>
      <c r="L16" s="84">
        <v>185535634</v>
      </c>
      <c r="M16" s="85">
        <v>176221232</v>
      </c>
      <c r="N16" s="32">
        <f t="shared" si="4"/>
        <v>-0.24557654515035104</v>
      </c>
      <c r="O16" s="31">
        <f t="shared" si="5"/>
        <v>-0.2740702664024049</v>
      </c>
      <c r="P16" s="6"/>
      <c r="Q16" s="33"/>
    </row>
    <row r="17" spans="1:17" ht="12.75">
      <c r="A17" s="3"/>
      <c r="B17" s="29" t="s">
        <v>23</v>
      </c>
      <c r="C17" s="63">
        <v>76325887</v>
      </c>
      <c r="D17" s="64">
        <v>66367669</v>
      </c>
      <c r="E17" s="65">
        <f t="shared" si="0"/>
        <v>-9958218</v>
      </c>
      <c r="F17" s="63">
        <v>79291479</v>
      </c>
      <c r="G17" s="64">
        <v>68949340</v>
      </c>
      <c r="H17" s="65">
        <f t="shared" si="1"/>
        <v>-10342139</v>
      </c>
      <c r="I17" s="65">
        <v>72959180</v>
      </c>
      <c r="J17" s="42">
        <f t="shared" si="2"/>
        <v>-13.046973171762813</v>
      </c>
      <c r="K17" s="31">
        <f t="shared" si="3"/>
        <v>-13.043190933542808</v>
      </c>
      <c r="L17" s="88">
        <v>185535634</v>
      </c>
      <c r="M17" s="85">
        <v>176221232</v>
      </c>
      <c r="N17" s="32">
        <f t="shared" si="4"/>
        <v>-5.3672805516163</v>
      </c>
      <c r="O17" s="31">
        <f t="shared" si="5"/>
        <v>-5.868838211277515</v>
      </c>
      <c r="P17" s="6"/>
      <c r="Q17" s="33"/>
    </row>
    <row r="18" spans="1:17" ht="16.5">
      <c r="A18" s="3"/>
      <c r="B18" s="34" t="s">
        <v>24</v>
      </c>
      <c r="C18" s="66">
        <f>SUM(C13:C17)</f>
        <v>184031204</v>
      </c>
      <c r="D18" s="67">
        <v>185535634</v>
      </c>
      <c r="E18" s="68">
        <f t="shared" si="0"/>
        <v>1504430</v>
      </c>
      <c r="F18" s="66">
        <f>SUM(F13:F17)</f>
        <v>189138466</v>
      </c>
      <c r="G18" s="67">
        <v>176221232</v>
      </c>
      <c r="H18" s="68">
        <f t="shared" si="1"/>
        <v>-12917234</v>
      </c>
      <c r="I18" s="68">
        <v>187384848</v>
      </c>
      <c r="J18" s="43">
        <f t="shared" si="2"/>
        <v>0.8174863649753659</v>
      </c>
      <c r="K18" s="36">
        <f t="shared" si="3"/>
        <v>-6.829511877293115</v>
      </c>
      <c r="L18" s="89">
        <v>185535634</v>
      </c>
      <c r="M18" s="87">
        <v>176221232</v>
      </c>
      <c r="N18" s="37">
        <f t="shared" si="4"/>
        <v>0.8108577137263022</v>
      </c>
      <c r="O18" s="36">
        <f t="shared" si="5"/>
        <v>-7.3301235347168605</v>
      </c>
      <c r="P18" s="6"/>
      <c r="Q18" s="38"/>
    </row>
    <row r="19" spans="1:17" ht="16.5">
      <c r="A19" s="44"/>
      <c r="B19" s="45" t="s">
        <v>25</v>
      </c>
      <c r="C19" s="72">
        <f>C11-C18</f>
        <v>-28859357</v>
      </c>
      <c r="D19" s="73">
        <v>-18931598</v>
      </c>
      <c r="E19" s="74">
        <f t="shared" si="0"/>
        <v>9927759</v>
      </c>
      <c r="F19" s="75">
        <f>F11-F18</f>
        <v>-30336750</v>
      </c>
      <c r="G19" s="76">
        <v>-17834780</v>
      </c>
      <c r="H19" s="77">
        <f t="shared" si="1"/>
        <v>12501970</v>
      </c>
      <c r="I19" s="77">
        <v>-17147598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25611500</v>
      </c>
      <c r="M22" s="85">
        <v>20493550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2887000</v>
      </c>
      <c r="E23" s="65">
        <f t="shared" si="0"/>
        <v>2887000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25611500</v>
      </c>
      <c r="M23" s="85">
        <v>20493550</v>
      </c>
      <c r="N23" s="32">
        <f t="shared" si="4"/>
        <v>11.272280030455068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30422801</v>
      </c>
      <c r="D24" s="64">
        <v>22724500</v>
      </c>
      <c r="E24" s="65">
        <f t="shared" si="0"/>
        <v>-7698301</v>
      </c>
      <c r="F24" s="63">
        <v>29080650</v>
      </c>
      <c r="G24" s="64">
        <v>20493550</v>
      </c>
      <c r="H24" s="65">
        <f t="shared" si="1"/>
        <v>-8587100</v>
      </c>
      <c r="I24" s="65">
        <v>18147150</v>
      </c>
      <c r="J24" s="30">
        <f t="shared" si="2"/>
        <v>-25.304379435673923</v>
      </c>
      <c r="K24" s="31">
        <f t="shared" si="3"/>
        <v>-29.528569684652854</v>
      </c>
      <c r="L24" s="84">
        <v>25611500</v>
      </c>
      <c r="M24" s="85">
        <v>20493550</v>
      </c>
      <c r="N24" s="32">
        <f t="shared" si="4"/>
        <v>-30.057985670499583</v>
      </c>
      <c r="O24" s="31">
        <f t="shared" si="5"/>
        <v>-41.90147631815864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25611500</v>
      </c>
      <c r="M25" s="85">
        <v>20493550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30422801</v>
      </c>
      <c r="D26" s="67">
        <v>25611500</v>
      </c>
      <c r="E26" s="68">
        <f t="shared" si="0"/>
        <v>-4811301</v>
      </c>
      <c r="F26" s="66">
        <f>SUM(F22:F25)</f>
        <v>29080650</v>
      </c>
      <c r="G26" s="67">
        <v>20493550</v>
      </c>
      <c r="H26" s="68">
        <f t="shared" si="1"/>
        <v>-8587100</v>
      </c>
      <c r="I26" s="68">
        <v>18147150</v>
      </c>
      <c r="J26" s="43">
        <f t="shared" si="2"/>
        <v>-15.814786416280342</v>
      </c>
      <c r="K26" s="36">
        <f t="shared" si="3"/>
        <v>-29.528569684652854</v>
      </c>
      <c r="L26" s="89">
        <v>25611500</v>
      </c>
      <c r="M26" s="87">
        <v>20493550</v>
      </c>
      <c r="N26" s="37">
        <f t="shared" si="4"/>
        <v>-18.78570564004451</v>
      </c>
      <c r="O26" s="36">
        <f t="shared" si="5"/>
        <v>-41.90147631815864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8093689</v>
      </c>
      <c r="D28" s="64">
        <v>0</v>
      </c>
      <c r="E28" s="65">
        <f t="shared" si="0"/>
        <v>-8093689</v>
      </c>
      <c r="F28" s="63">
        <v>21080650</v>
      </c>
      <c r="G28" s="64">
        <v>0</v>
      </c>
      <c r="H28" s="65">
        <f t="shared" si="1"/>
        <v>-21080650</v>
      </c>
      <c r="I28" s="65">
        <v>0</v>
      </c>
      <c r="J28" s="30">
        <f t="shared" si="2"/>
        <v>-100</v>
      </c>
      <c r="K28" s="31">
        <f t="shared" si="3"/>
        <v>-100</v>
      </c>
      <c r="L28" s="84">
        <v>25611500</v>
      </c>
      <c r="M28" s="85">
        <v>20493550</v>
      </c>
      <c r="N28" s="32">
        <f t="shared" si="4"/>
        <v>-31.601776545692367</v>
      </c>
      <c r="O28" s="31">
        <f t="shared" si="5"/>
        <v>-102.86480380412372</v>
      </c>
      <c r="P28" s="6"/>
      <c r="Q28" s="33"/>
    </row>
    <row r="29" spans="1:17" ht="12.75">
      <c r="A29" s="7"/>
      <c r="B29" s="29" t="s">
        <v>33</v>
      </c>
      <c r="C29" s="63">
        <v>3200000</v>
      </c>
      <c r="D29" s="64">
        <v>6037000</v>
      </c>
      <c r="E29" s="65">
        <f t="shared" si="0"/>
        <v>2837000</v>
      </c>
      <c r="F29" s="63">
        <v>3000000</v>
      </c>
      <c r="G29" s="64">
        <v>5019000</v>
      </c>
      <c r="H29" s="65">
        <f t="shared" si="1"/>
        <v>2019000</v>
      </c>
      <c r="I29" s="65">
        <v>2000000</v>
      </c>
      <c r="J29" s="30">
        <f t="shared" si="2"/>
        <v>88.65625</v>
      </c>
      <c r="K29" s="31">
        <f t="shared" si="3"/>
        <v>67.30000000000001</v>
      </c>
      <c r="L29" s="84">
        <v>25611500</v>
      </c>
      <c r="M29" s="85">
        <v>20493550</v>
      </c>
      <c r="N29" s="32">
        <f t="shared" si="4"/>
        <v>11.077055229096304</v>
      </c>
      <c r="O29" s="31">
        <f t="shared" si="5"/>
        <v>9.851880225729559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25611500</v>
      </c>
      <c r="M30" s="85">
        <v>20493550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14555900</v>
      </c>
      <c r="E31" s="65">
        <f t="shared" si="0"/>
        <v>14555900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25611500</v>
      </c>
      <c r="M31" s="85">
        <v>20493550</v>
      </c>
      <c r="N31" s="32">
        <f t="shared" si="4"/>
        <v>56.833453721960836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19129112</v>
      </c>
      <c r="D32" s="64">
        <v>5018600</v>
      </c>
      <c r="E32" s="65">
        <f t="shared" si="0"/>
        <v>-14110512</v>
      </c>
      <c r="F32" s="63">
        <v>5000000</v>
      </c>
      <c r="G32" s="64">
        <v>15474550</v>
      </c>
      <c r="H32" s="65">
        <f t="shared" si="1"/>
        <v>10474550</v>
      </c>
      <c r="I32" s="65">
        <v>16147150</v>
      </c>
      <c r="J32" s="30">
        <f t="shared" si="2"/>
        <v>-73.76459503190739</v>
      </c>
      <c r="K32" s="31">
        <f t="shared" si="3"/>
        <v>209.491</v>
      </c>
      <c r="L32" s="84">
        <v>25611500</v>
      </c>
      <c r="M32" s="85">
        <v>20493550</v>
      </c>
      <c r="N32" s="32">
        <f t="shared" si="4"/>
        <v>-55.09443804540929</v>
      </c>
      <c r="O32" s="31">
        <f t="shared" si="5"/>
        <v>51.11144726023554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30422801</v>
      </c>
      <c r="D33" s="82">
        <v>25611500</v>
      </c>
      <c r="E33" s="83">
        <f t="shared" si="0"/>
        <v>-4811301</v>
      </c>
      <c r="F33" s="81">
        <f>SUM(F28:F32)</f>
        <v>29080650</v>
      </c>
      <c r="G33" s="82">
        <v>20493550</v>
      </c>
      <c r="H33" s="83">
        <f t="shared" si="1"/>
        <v>-8587100</v>
      </c>
      <c r="I33" s="83">
        <v>18147150</v>
      </c>
      <c r="J33" s="58">
        <f t="shared" si="2"/>
        <v>-15.814786416280342</v>
      </c>
      <c r="K33" s="59">
        <f t="shared" si="3"/>
        <v>-29.528569684652854</v>
      </c>
      <c r="L33" s="96">
        <v>25611500</v>
      </c>
      <c r="M33" s="97">
        <v>20493550</v>
      </c>
      <c r="N33" s="60">
        <f t="shared" si="4"/>
        <v>-18.78570564004451</v>
      </c>
      <c r="O33" s="59">
        <f t="shared" si="5"/>
        <v>-41.90147631815864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2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164212281</v>
      </c>
      <c r="M8" s="85">
        <v>153765021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0</v>
      </c>
      <c r="D9" s="64">
        <v>0</v>
      </c>
      <c r="E9" s="65">
        <f>($D9-$C9)</f>
        <v>0</v>
      </c>
      <c r="F9" s="63">
        <v>0</v>
      </c>
      <c r="G9" s="64">
        <v>0</v>
      </c>
      <c r="H9" s="65">
        <f>($G9-$F9)</f>
        <v>0</v>
      </c>
      <c r="I9" s="65">
        <v>0</v>
      </c>
      <c r="J9" s="30">
        <f>IF($C9=0,0,($E9/$C9)*100)</f>
        <v>0</v>
      </c>
      <c r="K9" s="31">
        <f>IF($F9=0,0,($H9/$F9)*100)</f>
        <v>0</v>
      </c>
      <c r="L9" s="84">
        <v>164212281</v>
      </c>
      <c r="M9" s="85">
        <v>153765021</v>
      </c>
      <c r="N9" s="32">
        <f>IF($L9=0,0,($E9/$L9)*100)</f>
        <v>0</v>
      </c>
      <c r="O9" s="31">
        <f>IF($M9=0,0,($H9/$M9)*100)</f>
        <v>0</v>
      </c>
      <c r="P9" s="6"/>
      <c r="Q9" s="33"/>
    </row>
    <row r="10" spans="1:17" ht="12.75">
      <c r="A10" s="3"/>
      <c r="B10" s="29" t="s">
        <v>17</v>
      </c>
      <c r="C10" s="63">
        <v>152548000</v>
      </c>
      <c r="D10" s="64">
        <v>164212281</v>
      </c>
      <c r="E10" s="65">
        <f aca="true" t="shared" si="0" ref="E10:E33">($D10-$C10)</f>
        <v>11664281</v>
      </c>
      <c r="F10" s="63">
        <v>156642000</v>
      </c>
      <c r="G10" s="64">
        <v>153765021</v>
      </c>
      <c r="H10" s="65">
        <f aca="true" t="shared" si="1" ref="H10:H33">($G10-$F10)</f>
        <v>-2876979</v>
      </c>
      <c r="I10" s="65">
        <v>160912462</v>
      </c>
      <c r="J10" s="30">
        <f aca="true" t="shared" si="2" ref="J10:J33">IF($C10=0,0,($E10/$C10)*100)</f>
        <v>7.646302147520781</v>
      </c>
      <c r="K10" s="31">
        <f aca="true" t="shared" si="3" ref="K10:K33">IF($F10=0,0,($H10/$F10)*100)</f>
        <v>-1.8366587505266787</v>
      </c>
      <c r="L10" s="84">
        <v>164212281</v>
      </c>
      <c r="M10" s="85">
        <v>153765021</v>
      </c>
      <c r="N10" s="32">
        <f aca="true" t="shared" si="4" ref="N10:N33">IF($L10=0,0,($E10/$L10)*100)</f>
        <v>7.103172143379459</v>
      </c>
      <c r="O10" s="31">
        <f aca="true" t="shared" si="5" ref="O10:O33">IF($M10=0,0,($H10/$M10)*100)</f>
        <v>-1.8710230592691168</v>
      </c>
      <c r="P10" s="6"/>
      <c r="Q10" s="33"/>
    </row>
    <row r="11" spans="1:17" ht="16.5">
      <c r="A11" s="7"/>
      <c r="B11" s="34" t="s">
        <v>18</v>
      </c>
      <c r="C11" s="66">
        <f>SUM(C8:C10)</f>
        <v>152548000</v>
      </c>
      <c r="D11" s="67">
        <v>164212281</v>
      </c>
      <c r="E11" s="68">
        <f t="shared" si="0"/>
        <v>11664281</v>
      </c>
      <c r="F11" s="66">
        <f>SUM(F8:F10)</f>
        <v>156642000</v>
      </c>
      <c r="G11" s="67">
        <v>153765021</v>
      </c>
      <c r="H11" s="68">
        <f t="shared" si="1"/>
        <v>-2876979</v>
      </c>
      <c r="I11" s="68">
        <v>160912462</v>
      </c>
      <c r="J11" s="35">
        <f t="shared" si="2"/>
        <v>7.646302147520781</v>
      </c>
      <c r="K11" s="36">
        <f t="shared" si="3"/>
        <v>-1.8366587505266787</v>
      </c>
      <c r="L11" s="86">
        <v>164212281</v>
      </c>
      <c r="M11" s="87">
        <v>153765021</v>
      </c>
      <c r="N11" s="37">
        <f t="shared" si="4"/>
        <v>7.103172143379459</v>
      </c>
      <c r="O11" s="36">
        <f t="shared" si="5"/>
        <v>-1.8710230592691168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49147678</v>
      </c>
      <c r="D13" s="64">
        <v>49092126</v>
      </c>
      <c r="E13" s="65">
        <f t="shared" si="0"/>
        <v>-55552</v>
      </c>
      <c r="F13" s="63">
        <v>52588537</v>
      </c>
      <c r="G13" s="64">
        <v>52525707</v>
      </c>
      <c r="H13" s="65">
        <f t="shared" si="1"/>
        <v>-62830</v>
      </c>
      <c r="I13" s="65">
        <v>56202518</v>
      </c>
      <c r="J13" s="30">
        <f t="shared" si="2"/>
        <v>-0.11303077227778696</v>
      </c>
      <c r="K13" s="31">
        <f t="shared" si="3"/>
        <v>-0.11947470605618864</v>
      </c>
      <c r="L13" s="84">
        <v>164212276</v>
      </c>
      <c r="M13" s="85">
        <v>153765021</v>
      </c>
      <c r="N13" s="32">
        <f t="shared" si="4"/>
        <v>-0.033829383133329206</v>
      </c>
      <c r="O13" s="31">
        <f t="shared" si="5"/>
        <v>-0.040861048625616875</v>
      </c>
      <c r="P13" s="6"/>
      <c r="Q13" s="33"/>
    </row>
    <row r="14" spans="1:17" ht="12.75">
      <c r="A14" s="3"/>
      <c r="B14" s="29" t="s">
        <v>21</v>
      </c>
      <c r="C14" s="63">
        <v>0</v>
      </c>
      <c r="D14" s="64">
        <v>0</v>
      </c>
      <c r="E14" s="65">
        <f t="shared" si="0"/>
        <v>0</v>
      </c>
      <c r="F14" s="63">
        <v>0</v>
      </c>
      <c r="G14" s="64">
        <v>0</v>
      </c>
      <c r="H14" s="65">
        <f t="shared" si="1"/>
        <v>0</v>
      </c>
      <c r="I14" s="65">
        <v>0</v>
      </c>
      <c r="J14" s="30">
        <f t="shared" si="2"/>
        <v>0</v>
      </c>
      <c r="K14" s="31">
        <f t="shared" si="3"/>
        <v>0</v>
      </c>
      <c r="L14" s="84">
        <v>164212276</v>
      </c>
      <c r="M14" s="85">
        <v>153765021</v>
      </c>
      <c r="N14" s="32">
        <f t="shared" si="4"/>
        <v>0</v>
      </c>
      <c r="O14" s="31">
        <f t="shared" si="5"/>
        <v>0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164212276</v>
      </c>
      <c r="M15" s="85">
        <v>153765021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164212276</v>
      </c>
      <c r="M16" s="85">
        <v>153765021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103380041</v>
      </c>
      <c r="D17" s="64">
        <v>115120150</v>
      </c>
      <c r="E17" s="65">
        <f t="shared" si="0"/>
        <v>11740109</v>
      </c>
      <c r="F17" s="63">
        <v>104023667</v>
      </c>
      <c r="G17" s="64">
        <v>101239314</v>
      </c>
      <c r="H17" s="65">
        <f t="shared" si="1"/>
        <v>-2784353</v>
      </c>
      <c r="I17" s="65">
        <v>104709945</v>
      </c>
      <c r="J17" s="42">
        <f t="shared" si="2"/>
        <v>11.356262665827343</v>
      </c>
      <c r="K17" s="31">
        <f t="shared" si="3"/>
        <v>-2.6766533811964157</v>
      </c>
      <c r="L17" s="88">
        <v>164212276</v>
      </c>
      <c r="M17" s="85">
        <v>153765021</v>
      </c>
      <c r="N17" s="32">
        <f t="shared" si="4"/>
        <v>7.149349175332056</v>
      </c>
      <c r="O17" s="31">
        <f t="shared" si="5"/>
        <v>-1.8107843915944968</v>
      </c>
      <c r="P17" s="6"/>
      <c r="Q17" s="33"/>
    </row>
    <row r="18" spans="1:17" ht="16.5">
      <c r="A18" s="3"/>
      <c r="B18" s="34" t="s">
        <v>24</v>
      </c>
      <c r="C18" s="66">
        <f>SUM(C13:C17)</f>
        <v>152527719</v>
      </c>
      <c r="D18" s="67">
        <v>164212276</v>
      </c>
      <c r="E18" s="68">
        <f t="shared" si="0"/>
        <v>11684557</v>
      </c>
      <c r="F18" s="66">
        <f>SUM(F13:F17)</f>
        <v>156612204</v>
      </c>
      <c r="G18" s="67">
        <v>153765021</v>
      </c>
      <c r="H18" s="68">
        <f t="shared" si="1"/>
        <v>-2847183</v>
      </c>
      <c r="I18" s="68">
        <v>160912463</v>
      </c>
      <c r="J18" s="43">
        <f t="shared" si="2"/>
        <v>7.660612167156319</v>
      </c>
      <c r="K18" s="36">
        <f t="shared" si="3"/>
        <v>-1.8179828437891086</v>
      </c>
      <c r="L18" s="89">
        <v>164212276</v>
      </c>
      <c r="M18" s="87">
        <v>153765021</v>
      </c>
      <c r="N18" s="37">
        <f t="shared" si="4"/>
        <v>7.115519792198727</v>
      </c>
      <c r="O18" s="36">
        <f t="shared" si="5"/>
        <v>-1.8516454402201135</v>
      </c>
      <c r="P18" s="6"/>
      <c r="Q18" s="38"/>
    </row>
    <row r="19" spans="1:17" ht="16.5">
      <c r="A19" s="44"/>
      <c r="B19" s="45" t="s">
        <v>25</v>
      </c>
      <c r="C19" s="72">
        <f>C11-C18</f>
        <v>20281</v>
      </c>
      <c r="D19" s="73">
        <v>5</v>
      </c>
      <c r="E19" s="74">
        <f t="shared" si="0"/>
        <v>-20276</v>
      </c>
      <c r="F19" s="75">
        <f>F11-F18</f>
        <v>29796</v>
      </c>
      <c r="G19" s="76">
        <v>0</v>
      </c>
      <c r="H19" s="77">
        <f t="shared" si="1"/>
        <v>-29796</v>
      </c>
      <c r="I19" s="77">
        <v>-1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5093700</v>
      </c>
      <c r="M22" s="85">
        <v>900000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990000</v>
      </c>
      <c r="D23" s="64">
        <v>5093700</v>
      </c>
      <c r="E23" s="65">
        <f t="shared" si="0"/>
        <v>4103700</v>
      </c>
      <c r="F23" s="63">
        <v>990000</v>
      </c>
      <c r="G23" s="64">
        <v>900000</v>
      </c>
      <c r="H23" s="65">
        <f t="shared" si="1"/>
        <v>-90000</v>
      </c>
      <c r="I23" s="65">
        <v>600000</v>
      </c>
      <c r="J23" s="30">
        <f t="shared" si="2"/>
        <v>414.51515151515156</v>
      </c>
      <c r="K23" s="31">
        <f t="shared" si="3"/>
        <v>-9.090909090909092</v>
      </c>
      <c r="L23" s="84">
        <v>5093700</v>
      </c>
      <c r="M23" s="85">
        <v>900000</v>
      </c>
      <c r="N23" s="32">
        <f t="shared" si="4"/>
        <v>80.56422639731433</v>
      </c>
      <c r="O23" s="31">
        <f t="shared" si="5"/>
        <v>-10</v>
      </c>
      <c r="P23" s="6"/>
      <c r="Q23" s="33"/>
    </row>
    <row r="24" spans="1:17" ht="12.75">
      <c r="A24" s="7"/>
      <c r="B24" s="29" t="s">
        <v>29</v>
      </c>
      <c r="C24" s="63">
        <v>0</v>
      </c>
      <c r="D24" s="64">
        <v>0</v>
      </c>
      <c r="E24" s="65">
        <f t="shared" si="0"/>
        <v>0</v>
      </c>
      <c r="F24" s="63">
        <v>0</v>
      </c>
      <c r="G24" s="64">
        <v>0</v>
      </c>
      <c r="H24" s="65">
        <f t="shared" si="1"/>
        <v>0</v>
      </c>
      <c r="I24" s="65">
        <v>0</v>
      </c>
      <c r="J24" s="30">
        <f t="shared" si="2"/>
        <v>0</v>
      </c>
      <c r="K24" s="31">
        <f t="shared" si="3"/>
        <v>0</v>
      </c>
      <c r="L24" s="84">
        <v>5093700</v>
      </c>
      <c r="M24" s="85">
        <v>900000</v>
      </c>
      <c r="N24" s="32">
        <f t="shared" si="4"/>
        <v>0</v>
      </c>
      <c r="O24" s="31">
        <f t="shared" si="5"/>
        <v>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5093700</v>
      </c>
      <c r="M25" s="85">
        <v>900000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990000</v>
      </c>
      <c r="D26" s="67">
        <v>5093700</v>
      </c>
      <c r="E26" s="68">
        <f t="shared" si="0"/>
        <v>4103700</v>
      </c>
      <c r="F26" s="66">
        <f>SUM(F22:F25)</f>
        <v>990000</v>
      </c>
      <c r="G26" s="67">
        <v>900000</v>
      </c>
      <c r="H26" s="68">
        <f t="shared" si="1"/>
        <v>-90000</v>
      </c>
      <c r="I26" s="68">
        <v>600000</v>
      </c>
      <c r="J26" s="43">
        <f t="shared" si="2"/>
        <v>414.51515151515156</v>
      </c>
      <c r="K26" s="36">
        <f t="shared" si="3"/>
        <v>-9.090909090909092</v>
      </c>
      <c r="L26" s="89">
        <v>5093700</v>
      </c>
      <c r="M26" s="87">
        <v>900000</v>
      </c>
      <c r="N26" s="37">
        <f t="shared" si="4"/>
        <v>80.56422639731433</v>
      </c>
      <c r="O26" s="36">
        <f t="shared" si="5"/>
        <v>-10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5093700</v>
      </c>
      <c r="M28" s="85">
        <v>900000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5093700</v>
      </c>
      <c r="M29" s="85">
        <v>900000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5093700</v>
      </c>
      <c r="M30" s="85">
        <v>900000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5093700</v>
      </c>
      <c r="M31" s="85">
        <v>900000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990000</v>
      </c>
      <c r="D32" s="64">
        <v>5093700</v>
      </c>
      <c r="E32" s="65">
        <f t="shared" si="0"/>
        <v>4103700</v>
      </c>
      <c r="F32" s="63">
        <v>990000</v>
      </c>
      <c r="G32" s="64">
        <v>900000</v>
      </c>
      <c r="H32" s="65">
        <f t="shared" si="1"/>
        <v>-90000</v>
      </c>
      <c r="I32" s="65">
        <v>600000</v>
      </c>
      <c r="J32" s="30">
        <f t="shared" si="2"/>
        <v>414.51515151515156</v>
      </c>
      <c r="K32" s="31">
        <f t="shared" si="3"/>
        <v>-9.090909090909092</v>
      </c>
      <c r="L32" s="84">
        <v>5093700</v>
      </c>
      <c r="M32" s="85">
        <v>900000</v>
      </c>
      <c r="N32" s="32">
        <f t="shared" si="4"/>
        <v>80.56422639731433</v>
      </c>
      <c r="O32" s="31">
        <f t="shared" si="5"/>
        <v>-10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990000</v>
      </c>
      <c r="D33" s="82">
        <v>5093700</v>
      </c>
      <c r="E33" s="83">
        <f t="shared" si="0"/>
        <v>4103700</v>
      </c>
      <c r="F33" s="81">
        <f>SUM(F28:F32)</f>
        <v>990000</v>
      </c>
      <c r="G33" s="82">
        <v>900000</v>
      </c>
      <c r="H33" s="83">
        <f t="shared" si="1"/>
        <v>-90000</v>
      </c>
      <c r="I33" s="83">
        <v>600000</v>
      </c>
      <c r="J33" s="58">
        <f t="shared" si="2"/>
        <v>414.51515151515156</v>
      </c>
      <c r="K33" s="59">
        <f t="shared" si="3"/>
        <v>-9.090909090909092</v>
      </c>
      <c r="L33" s="96">
        <v>5093700</v>
      </c>
      <c r="M33" s="97">
        <v>900000</v>
      </c>
      <c r="N33" s="60">
        <f t="shared" si="4"/>
        <v>80.56422639731433</v>
      </c>
      <c r="O33" s="59">
        <f t="shared" si="5"/>
        <v>-10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8400000</v>
      </c>
      <c r="D8" s="64">
        <v>9500000</v>
      </c>
      <c r="E8" s="65">
        <f>($D8-$C8)</f>
        <v>1100000</v>
      </c>
      <c r="F8" s="63">
        <v>8820000</v>
      </c>
      <c r="G8" s="64">
        <v>9975000</v>
      </c>
      <c r="H8" s="65">
        <f>($G8-$F8)</f>
        <v>1155000</v>
      </c>
      <c r="I8" s="65">
        <v>10473750</v>
      </c>
      <c r="J8" s="30">
        <f>IF($C8=0,0,($E8/$C8)*100)</f>
        <v>13.095238095238097</v>
      </c>
      <c r="K8" s="31">
        <f>IF($F8=0,0,($H8/$F8)*100)</f>
        <v>13.095238095238097</v>
      </c>
      <c r="L8" s="84">
        <v>312357000</v>
      </c>
      <c r="M8" s="85">
        <v>328411000</v>
      </c>
      <c r="N8" s="32">
        <f>IF($L8=0,0,($E8/$L8)*100)</f>
        <v>0.3521611489417557</v>
      </c>
      <c r="O8" s="31">
        <f>IF($M8=0,0,($H8/$M8)*100)</f>
        <v>0.35169345728370854</v>
      </c>
      <c r="P8" s="6"/>
      <c r="Q8" s="33"/>
    </row>
    <row r="9" spans="1:17" ht="12.75">
      <c r="A9" s="3"/>
      <c r="B9" s="29" t="s">
        <v>16</v>
      </c>
      <c r="C9" s="63">
        <v>1050000</v>
      </c>
      <c r="D9" s="64">
        <v>500000</v>
      </c>
      <c r="E9" s="65">
        <f>($D9-$C9)</f>
        <v>-550000</v>
      </c>
      <c r="F9" s="63">
        <v>1102500</v>
      </c>
      <c r="G9" s="64">
        <v>525000</v>
      </c>
      <c r="H9" s="65">
        <f>($G9-$F9)</f>
        <v>-577500</v>
      </c>
      <c r="I9" s="65">
        <v>551250</v>
      </c>
      <c r="J9" s="30">
        <f>IF($C9=0,0,($E9/$C9)*100)</f>
        <v>-52.38095238095239</v>
      </c>
      <c r="K9" s="31">
        <f>IF($F9=0,0,($H9/$F9)*100)</f>
        <v>-52.38095238095239</v>
      </c>
      <c r="L9" s="84">
        <v>312357000</v>
      </c>
      <c r="M9" s="85">
        <v>328411000</v>
      </c>
      <c r="N9" s="32">
        <f>IF($L9=0,0,($E9/$L9)*100)</f>
        <v>-0.17608057447087785</v>
      </c>
      <c r="O9" s="31">
        <f>IF($M9=0,0,($H9/$M9)*100)</f>
        <v>-0.17584672864185427</v>
      </c>
      <c r="P9" s="6"/>
      <c r="Q9" s="33"/>
    </row>
    <row r="10" spans="1:17" ht="12.75">
      <c r="A10" s="3"/>
      <c r="B10" s="29" t="s">
        <v>17</v>
      </c>
      <c r="C10" s="63">
        <v>304244000</v>
      </c>
      <c r="D10" s="64">
        <v>302357000</v>
      </c>
      <c r="E10" s="65">
        <f aca="true" t="shared" si="0" ref="E10:E33">($D10-$C10)</f>
        <v>-1887000</v>
      </c>
      <c r="F10" s="63">
        <v>319166250</v>
      </c>
      <c r="G10" s="64">
        <v>317911000</v>
      </c>
      <c r="H10" s="65">
        <f aca="true" t="shared" si="1" ref="H10:H33">($G10-$F10)</f>
        <v>-1255250</v>
      </c>
      <c r="I10" s="65">
        <v>336055675</v>
      </c>
      <c r="J10" s="30">
        <f aca="true" t="shared" si="2" ref="J10:J33">IF($C10=0,0,($E10/$C10)*100)</f>
        <v>-0.6202258713401086</v>
      </c>
      <c r="K10" s="31">
        <f aca="true" t="shared" si="3" ref="K10:K33">IF($F10=0,0,($H10/$F10)*100)</f>
        <v>-0.39329033066622804</v>
      </c>
      <c r="L10" s="84">
        <v>312357000</v>
      </c>
      <c r="M10" s="85">
        <v>328411000</v>
      </c>
      <c r="N10" s="32">
        <f aca="true" t="shared" si="4" ref="N10:N33">IF($L10=0,0,($E10/$L10)*100)</f>
        <v>-0.6041164436846301</v>
      </c>
      <c r="O10" s="31">
        <f aca="true" t="shared" si="5" ref="O10:O33">IF($M10=0,0,($H10/$M10)*100)</f>
        <v>-0.3822192313899352</v>
      </c>
      <c r="P10" s="6"/>
      <c r="Q10" s="33"/>
    </row>
    <row r="11" spans="1:17" ht="16.5">
      <c r="A11" s="7"/>
      <c r="B11" s="34" t="s">
        <v>18</v>
      </c>
      <c r="C11" s="66">
        <f>SUM(C8:C10)</f>
        <v>313694000</v>
      </c>
      <c r="D11" s="67">
        <v>312357000</v>
      </c>
      <c r="E11" s="68">
        <f t="shared" si="0"/>
        <v>-1337000</v>
      </c>
      <c r="F11" s="66">
        <f>SUM(F8:F10)</f>
        <v>329088750</v>
      </c>
      <c r="G11" s="67">
        <v>328411000</v>
      </c>
      <c r="H11" s="68">
        <f t="shared" si="1"/>
        <v>-677750</v>
      </c>
      <c r="I11" s="68">
        <v>347080675</v>
      </c>
      <c r="J11" s="35">
        <f t="shared" si="2"/>
        <v>-0.42621153098242237</v>
      </c>
      <c r="K11" s="36">
        <f t="shared" si="3"/>
        <v>-0.20594748377147504</v>
      </c>
      <c r="L11" s="86">
        <v>312357000</v>
      </c>
      <c r="M11" s="87">
        <v>328411000</v>
      </c>
      <c r="N11" s="37">
        <f t="shared" si="4"/>
        <v>-0.42803586921375225</v>
      </c>
      <c r="O11" s="36">
        <f t="shared" si="5"/>
        <v>-0.20637250274808092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125848839</v>
      </c>
      <c r="D13" s="64">
        <v>129281840</v>
      </c>
      <c r="E13" s="65">
        <f t="shared" si="0"/>
        <v>3433001</v>
      </c>
      <c r="F13" s="63">
        <v>134646714</v>
      </c>
      <c r="G13" s="64">
        <v>130789793</v>
      </c>
      <c r="H13" s="65">
        <f t="shared" si="1"/>
        <v>-3856921</v>
      </c>
      <c r="I13" s="65">
        <v>138362686</v>
      </c>
      <c r="J13" s="30">
        <f t="shared" si="2"/>
        <v>2.7278765758021812</v>
      </c>
      <c r="K13" s="31">
        <f t="shared" si="3"/>
        <v>-2.864474657732828</v>
      </c>
      <c r="L13" s="84">
        <v>352001311</v>
      </c>
      <c r="M13" s="85">
        <v>361132844</v>
      </c>
      <c r="N13" s="32">
        <f t="shared" si="4"/>
        <v>0.9752807426333705</v>
      </c>
      <c r="O13" s="31">
        <f t="shared" si="5"/>
        <v>-1.0680061545440602</v>
      </c>
      <c r="P13" s="6"/>
      <c r="Q13" s="33"/>
    </row>
    <row r="14" spans="1:17" ht="12.75">
      <c r="A14" s="3"/>
      <c r="B14" s="29" t="s">
        <v>21</v>
      </c>
      <c r="C14" s="63">
        <v>1260000</v>
      </c>
      <c r="D14" s="64">
        <v>1200000</v>
      </c>
      <c r="E14" s="65">
        <f t="shared" si="0"/>
        <v>-60000</v>
      </c>
      <c r="F14" s="63">
        <v>1323000</v>
      </c>
      <c r="G14" s="64">
        <v>1260000</v>
      </c>
      <c r="H14" s="65">
        <f t="shared" si="1"/>
        <v>-63000</v>
      </c>
      <c r="I14" s="65">
        <v>1323000</v>
      </c>
      <c r="J14" s="30">
        <f t="shared" si="2"/>
        <v>-4.761904761904762</v>
      </c>
      <c r="K14" s="31">
        <f t="shared" si="3"/>
        <v>-4.761904761904762</v>
      </c>
      <c r="L14" s="84">
        <v>352001311</v>
      </c>
      <c r="M14" s="85">
        <v>361132844</v>
      </c>
      <c r="N14" s="32">
        <f t="shared" si="4"/>
        <v>-0.017045391061057725</v>
      </c>
      <c r="O14" s="31">
        <f t="shared" si="5"/>
        <v>-0.017445103940753725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352001311</v>
      </c>
      <c r="M15" s="85">
        <v>361132844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352001311</v>
      </c>
      <c r="M16" s="85">
        <v>361132844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393827944</v>
      </c>
      <c r="D17" s="64">
        <v>221519471</v>
      </c>
      <c r="E17" s="65">
        <f t="shared" si="0"/>
        <v>-172308473</v>
      </c>
      <c r="F17" s="63">
        <v>221597821</v>
      </c>
      <c r="G17" s="64">
        <v>229083051</v>
      </c>
      <c r="H17" s="65">
        <f t="shared" si="1"/>
        <v>7485230</v>
      </c>
      <c r="I17" s="65">
        <v>237445735</v>
      </c>
      <c r="J17" s="42">
        <f t="shared" si="2"/>
        <v>-43.75222114761872</v>
      </c>
      <c r="K17" s="31">
        <f t="shared" si="3"/>
        <v>3.3778445862967215</v>
      </c>
      <c r="L17" s="88">
        <v>352001311</v>
      </c>
      <c r="M17" s="85">
        <v>361132844</v>
      </c>
      <c r="N17" s="32">
        <f t="shared" si="4"/>
        <v>-48.9510884236451</v>
      </c>
      <c r="O17" s="31">
        <f t="shared" si="5"/>
        <v>2.0727081804833016</v>
      </c>
      <c r="P17" s="6"/>
      <c r="Q17" s="33"/>
    </row>
    <row r="18" spans="1:17" ht="16.5">
      <c r="A18" s="3"/>
      <c r="B18" s="34" t="s">
        <v>24</v>
      </c>
      <c r="C18" s="66">
        <f>SUM(C13:C17)</f>
        <v>520936783</v>
      </c>
      <c r="D18" s="67">
        <v>352001311</v>
      </c>
      <c r="E18" s="68">
        <f t="shared" si="0"/>
        <v>-168935472</v>
      </c>
      <c r="F18" s="66">
        <f>SUM(F13:F17)</f>
        <v>357567535</v>
      </c>
      <c r="G18" s="67">
        <v>361132844</v>
      </c>
      <c r="H18" s="68">
        <f t="shared" si="1"/>
        <v>3565309</v>
      </c>
      <c r="I18" s="68">
        <v>377131421</v>
      </c>
      <c r="J18" s="43">
        <f t="shared" si="2"/>
        <v>-32.42916943340512</v>
      </c>
      <c r="K18" s="36">
        <f t="shared" si="3"/>
        <v>0.9971008693504572</v>
      </c>
      <c r="L18" s="89">
        <v>352001311</v>
      </c>
      <c r="M18" s="87">
        <v>361132844</v>
      </c>
      <c r="N18" s="37">
        <f t="shared" si="4"/>
        <v>-47.99285307207279</v>
      </c>
      <c r="O18" s="36">
        <f t="shared" si="5"/>
        <v>0.9872569219984877</v>
      </c>
      <c r="P18" s="6"/>
      <c r="Q18" s="38"/>
    </row>
    <row r="19" spans="1:17" ht="16.5">
      <c r="A19" s="44"/>
      <c r="B19" s="45" t="s">
        <v>25</v>
      </c>
      <c r="C19" s="72">
        <f>C11-C18</f>
        <v>-207242783</v>
      </c>
      <c r="D19" s="73">
        <v>-39644311</v>
      </c>
      <c r="E19" s="74">
        <f t="shared" si="0"/>
        <v>167598472</v>
      </c>
      <c r="F19" s="75">
        <f>F11-F18</f>
        <v>-28478785</v>
      </c>
      <c r="G19" s="76">
        <v>-32721844</v>
      </c>
      <c r="H19" s="77">
        <f t="shared" si="1"/>
        <v>-4243059</v>
      </c>
      <c r="I19" s="77">
        <v>-30050746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83150688</v>
      </c>
      <c r="M22" s="85">
        <v>85751156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19825242</v>
      </c>
      <c r="D23" s="64">
        <v>35440041</v>
      </c>
      <c r="E23" s="65">
        <f t="shared" si="0"/>
        <v>15614799</v>
      </c>
      <c r="F23" s="63">
        <v>18586952</v>
      </c>
      <c r="G23" s="64">
        <v>35519469</v>
      </c>
      <c r="H23" s="65">
        <f t="shared" si="1"/>
        <v>16932517</v>
      </c>
      <c r="I23" s="65">
        <v>42110982</v>
      </c>
      <c r="J23" s="30">
        <f t="shared" si="2"/>
        <v>78.76221132634849</v>
      </c>
      <c r="K23" s="31">
        <f t="shared" si="3"/>
        <v>91.09894403342732</v>
      </c>
      <c r="L23" s="84">
        <v>83150688</v>
      </c>
      <c r="M23" s="85">
        <v>85751156</v>
      </c>
      <c r="N23" s="32">
        <f t="shared" si="4"/>
        <v>18.778917379493</v>
      </c>
      <c r="O23" s="31">
        <f t="shared" si="5"/>
        <v>19.74610931192578</v>
      </c>
      <c r="P23" s="6"/>
      <c r="Q23" s="33"/>
    </row>
    <row r="24" spans="1:17" ht="12.75">
      <c r="A24" s="7"/>
      <c r="B24" s="29" t="s">
        <v>29</v>
      </c>
      <c r="C24" s="63">
        <v>60682716</v>
      </c>
      <c r="D24" s="64">
        <v>47710647</v>
      </c>
      <c r="E24" s="65">
        <f t="shared" si="0"/>
        <v>-12972069</v>
      </c>
      <c r="F24" s="63">
        <v>60368703</v>
      </c>
      <c r="G24" s="64">
        <v>50231687</v>
      </c>
      <c r="H24" s="65">
        <f t="shared" si="1"/>
        <v>-10137016</v>
      </c>
      <c r="I24" s="65">
        <v>52743272</v>
      </c>
      <c r="J24" s="30">
        <f t="shared" si="2"/>
        <v>-21.37687607786046</v>
      </c>
      <c r="K24" s="31">
        <f t="shared" si="3"/>
        <v>-16.791839970456216</v>
      </c>
      <c r="L24" s="84">
        <v>83150688</v>
      </c>
      <c r="M24" s="85">
        <v>85751156</v>
      </c>
      <c r="N24" s="32">
        <f t="shared" si="4"/>
        <v>-15.600675486894348</v>
      </c>
      <c r="O24" s="31">
        <f t="shared" si="5"/>
        <v>-11.821433637582683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83150688</v>
      </c>
      <c r="M25" s="85">
        <v>85751156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80507958</v>
      </c>
      <c r="D26" s="67">
        <v>83150688</v>
      </c>
      <c r="E26" s="68">
        <f t="shared" si="0"/>
        <v>2642730</v>
      </c>
      <c r="F26" s="66">
        <f>SUM(F22:F25)</f>
        <v>78955655</v>
      </c>
      <c r="G26" s="67">
        <v>85751156</v>
      </c>
      <c r="H26" s="68">
        <f t="shared" si="1"/>
        <v>6795501</v>
      </c>
      <c r="I26" s="68">
        <v>94854254</v>
      </c>
      <c r="J26" s="43">
        <f t="shared" si="2"/>
        <v>3.282569904455905</v>
      </c>
      <c r="K26" s="36">
        <f t="shared" si="3"/>
        <v>8.60673120880322</v>
      </c>
      <c r="L26" s="89">
        <v>83150688</v>
      </c>
      <c r="M26" s="87">
        <v>85751156</v>
      </c>
      <c r="N26" s="37">
        <f t="shared" si="4"/>
        <v>3.1782418925986518</v>
      </c>
      <c r="O26" s="36">
        <f t="shared" si="5"/>
        <v>7.924675674343096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83150688</v>
      </c>
      <c r="M28" s="85">
        <v>85751156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2205000</v>
      </c>
      <c r="D29" s="64">
        <v>2205000</v>
      </c>
      <c r="E29" s="65">
        <f t="shared" si="0"/>
        <v>0</v>
      </c>
      <c r="F29" s="63">
        <v>330750</v>
      </c>
      <c r="G29" s="64">
        <v>2315000</v>
      </c>
      <c r="H29" s="65">
        <f t="shared" si="1"/>
        <v>1984250</v>
      </c>
      <c r="I29" s="65">
        <v>2431012</v>
      </c>
      <c r="J29" s="30">
        <f t="shared" si="2"/>
        <v>0</v>
      </c>
      <c r="K29" s="31">
        <f t="shared" si="3"/>
        <v>599.9244142101285</v>
      </c>
      <c r="L29" s="84">
        <v>83150688</v>
      </c>
      <c r="M29" s="85">
        <v>85751156</v>
      </c>
      <c r="N29" s="32">
        <f t="shared" si="4"/>
        <v>0</v>
      </c>
      <c r="O29" s="31">
        <f t="shared" si="5"/>
        <v>2.313962974446665</v>
      </c>
      <c r="P29" s="6"/>
      <c r="Q29" s="33"/>
    </row>
    <row r="30" spans="1:17" ht="12.75">
      <c r="A30" s="7"/>
      <c r="B30" s="29" t="s">
        <v>34</v>
      </c>
      <c r="C30" s="63">
        <v>210000</v>
      </c>
      <c r="D30" s="64">
        <v>400000</v>
      </c>
      <c r="E30" s="65">
        <f t="shared" si="0"/>
        <v>190000</v>
      </c>
      <c r="F30" s="63">
        <v>220500</v>
      </c>
      <c r="G30" s="64">
        <v>420000</v>
      </c>
      <c r="H30" s="65">
        <f t="shared" si="1"/>
        <v>199500</v>
      </c>
      <c r="I30" s="65">
        <v>441000</v>
      </c>
      <c r="J30" s="30">
        <f t="shared" si="2"/>
        <v>90.47619047619048</v>
      </c>
      <c r="K30" s="31">
        <f t="shared" si="3"/>
        <v>90.47619047619048</v>
      </c>
      <c r="L30" s="84">
        <v>83150688</v>
      </c>
      <c r="M30" s="85">
        <v>85751156</v>
      </c>
      <c r="N30" s="32">
        <f t="shared" si="4"/>
        <v>0.228500815290909</v>
      </c>
      <c r="O30" s="31">
        <f t="shared" si="5"/>
        <v>0.23264992485932204</v>
      </c>
      <c r="P30" s="6"/>
      <c r="Q30" s="33"/>
    </row>
    <row r="31" spans="1:17" ht="12.75">
      <c r="A31" s="7"/>
      <c r="B31" s="29" t="s">
        <v>35</v>
      </c>
      <c r="C31" s="63">
        <v>57943612</v>
      </c>
      <c r="D31" s="64">
        <v>64545071</v>
      </c>
      <c r="E31" s="65">
        <f t="shared" si="0"/>
        <v>6601459</v>
      </c>
      <c r="F31" s="63">
        <v>57536743</v>
      </c>
      <c r="G31" s="64">
        <v>64851868</v>
      </c>
      <c r="H31" s="65">
        <f t="shared" si="1"/>
        <v>7315125</v>
      </c>
      <c r="I31" s="65">
        <v>72222427</v>
      </c>
      <c r="J31" s="30">
        <f t="shared" si="2"/>
        <v>11.392902120081848</v>
      </c>
      <c r="K31" s="31">
        <f t="shared" si="3"/>
        <v>12.713832272362028</v>
      </c>
      <c r="L31" s="84">
        <v>83150688</v>
      </c>
      <c r="M31" s="85">
        <v>85751156</v>
      </c>
      <c r="N31" s="32">
        <f t="shared" si="4"/>
        <v>7.939151387418467</v>
      </c>
      <c r="O31" s="31">
        <f t="shared" si="5"/>
        <v>8.53064301547142</v>
      </c>
      <c r="P31" s="6"/>
      <c r="Q31" s="33"/>
    </row>
    <row r="32" spans="1:17" ht="12.75">
      <c r="A32" s="7"/>
      <c r="B32" s="29" t="s">
        <v>36</v>
      </c>
      <c r="C32" s="63">
        <v>20149346</v>
      </c>
      <c r="D32" s="64">
        <v>16000617</v>
      </c>
      <c r="E32" s="65">
        <f t="shared" si="0"/>
        <v>-4148729</v>
      </c>
      <c r="F32" s="63">
        <v>20867662</v>
      </c>
      <c r="G32" s="64">
        <v>18164288</v>
      </c>
      <c r="H32" s="65">
        <f t="shared" si="1"/>
        <v>-2703374</v>
      </c>
      <c r="I32" s="65">
        <v>19759815</v>
      </c>
      <c r="J32" s="30">
        <f t="shared" si="2"/>
        <v>-20.58989408390724</v>
      </c>
      <c r="K32" s="31">
        <f t="shared" si="3"/>
        <v>-12.95484851153905</v>
      </c>
      <c r="L32" s="84">
        <v>83150688</v>
      </c>
      <c r="M32" s="85">
        <v>85751156</v>
      </c>
      <c r="N32" s="32">
        <f t="shared" si="4"/>
        <v>-4.989410310110723</v>
      </c>
      <c r="O32" s="31">
        <f t="shared" si="5"/>
        <v>-3.1525802404343097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80507958</v>
      </c>
      <c r="D33" s="82">
        <v>83150688</v>
      </c>
      <c r="E33" s="83">
        <f t="shared" si="0"/>
        <v>2642730</v>
      </c>
      <c r="F33" s="81">
        <f>SUM(F28:F32)</f>
        <v>78955655</v>
      </c>
      <c r="G33" s="82">
        <v>85751156</v>
      </c>
      <c r="H33" s="83">
        <f t="shared" si="1"/>
        <v>6795501</v>
      </c>
      <c r="I33" s="83">
        <v>94854254</v>
      </c>
      <c r="J33" s="58">
        <f t="shared" si="2"/>
        <v>3.282569904455905</v>
      </c>
      <c r="K33" s="59">
        <f t="shared" si="3"/>
        <v>8.60673120880322</v>
      </c>
      <c r="L33" s="96">
        <v>83150688</v>
      </c>
      <c r="M33" s="97">
        <v>85751156</v>
      </c>
      <c r="N33" s="60">
        <f t="shared" si="4"/>
        <v>3.1782418925986518</v>
      </c>
      <c r="O33" s="59">
        <f t="shared" si="5"/>
        <v>7.924675674343096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37136641</v>
      </c>
      <c r="D8" s="64">
        <v>54627004</v>
      </c>
      <c r="E8" s="65">
        <f>($D8-$C8)</f>
        <v>17490363</v>
      </c>
      <c r="F8" s="63">
        <v>39142019</v>
      </c>
      <c r="G8" s="64">
        <v>57249101</v>
      </c>
      <c r="H8" s="65">
        <f>($G8-$F8)</f>
        <v>18107082</v>
      </c>
      <c r="I8" s="65">
        <v>59997058</v>
      </c>
      <c r="J8" s="30">
        <f>IF($C8=0,0,($E8/$C8)*100)</f>
        <v>47.097320945101096</v>
      </c>
      <c r="K8" s="31">
        <f>IF($F8=0,0,($H8/$F8)*100)</f>
        <v>46.2599591502932</v>
      </c>
      <c r="L8" s="84">
        <v>377051628</v>
      </c>
      <c r="M8" s="85">
        <v>396733052</v>
      </c>
      <c r="N8" s="32">
        <f>IF($L8=0,0,($E8/$L8)*100)</f>
        <v>4.638718334880124</v>
      </c>
      <c r="O8" s="31">
        <f>IF($M8=0,0,($H8/$M8)*100)</f>
        <v>4.5640467585745785</v>
      </c>
      <c r="P8" s="6"/>
      <c r="Q8" s="33"/>
    </row>
    <row r="9" spans="1:17" ht="12.75">
      <c r="A9" s="3"/>
      <c r="B9" s="29" t="s">
        <v>16</v>
      </c>
      <c r="C9" s="63">
        <v>5586200</v>
      </c>
      <c r="D9" s="64">
        <v>5300000</v>
      </c>
      <c r="E9" s="65">
        <f>($D9-$C9)</f>
        <v>-286200</v>
      </c>
      <c r="F9" s="63">
        <v>5887855</v>
      </c>
      <c r="G9" s="64">
        <v>5554400</v>
      </c>
      <c r="H9" s="65">
        <f>($G9-$F9)</f>
        <v>-333455</v>
      </c>
      <c r="I9" s="65">
        <v>5821011</v>
      </c>
      <c r="J9" s="30">
        <f>IF($C9=0,0,($E9/$C9)*100)</f>
        <v>-5.1233396584440225</v>
      </c>
      <c r="K9" s="31">
        <f>IF($F9=0,0,($H9/$F9)*100)</f>
        <v>-5.66343770354399</v>
      </c>
      <c r="L9" s="84">
        <v>377051628</v>
      </c>
      <c r="M9" s="85">
        <v>396733052</v>
      </c>
      <c r="N9" s="32">
        <f>IF($L9=0,0,($E9/$L9)*100)</f>
        <v>-0.0759047246442336</v>
      </c>
      <c r="O9" s="31">
        <f>IF($M9=0,0,($H9/$M9)*100)</f>
        <v>-0.0840502192391069</v>
      </c>
      <c r="P9" s="6"/>
      <c r="Q9" s="33"/>
    </row>
    <row r="10" spans="1:17" ht="12.75">
      <c r="A10" s="3"/>
      <c r="B10" s="29" t="s">
        <v>17</v>
      </c>
      <c r="C10" s="63">
        <v>317878272</v>
      </c>
      <c r="D10" s="64">
        <v>317124624</v>
      </c>
      <c r="E10" s="65">
        <f aca="true" t="shared" si="0" ref="E10:E33">($D10-$C10)</f>
        <v>-753648</v>
      </c>
      <c r="F10" s="63">
        <v>335043698</v>
      </c>
      <c r="G10" s="64">
        <v>333929551</v>
      </c>
      <c r="H10" s="65">
        <f aca="true" t="shared" si="1" ref="H10:H33">($G10-$F10)</f>
        <v>-1114147</v>
      </c>
      <c r="I10" s="65">
        <v>348752843</v>
      </c>
      <c r="J10" s="30">
        <f aca="true" t="shared" si="2" ref="J10:J33">IF($C10=0,0,($E10/$C10)*100)</f>
        <v>-0.23708698152228536</v>
      </c>
      <c r="K10" s="31">
        <f aca="true" t="shared" si="3" ref="K10:K33">IF($F10=0,0,($H10/$F10)*100)</f>
        <v>-0.33253781720138487</v>
      </c>
      <c r="L10" s="84">
        <v>377051628</v>
      </c>
      <c r="M10" s="85">
        <v>396733052</v>
      </c>
      <c r="N10" s="32">
        <f aca="true" t="shared" si="4" ref="N10:N33">IF($L10=0,0,($E10/$L10)*100)</f>
        <v>-0.19987925897511308</v>
      </c>
      <c r="O10" s="31">
        <f aca="true" t="shared" si="5" ref="O10:O33">IF($M10=0,0,($H10/$M10)*100)</f>
        <v>-0.2808303957493312</v>
      </c>
      <c r="P10" s="6"/>
      <c r="Q10" s="33"/>
    </row>
    <row r="11" spans="1:17" ht="16.5">
      <c r="A11" s="7"/>
      <c r="B11" s="34" t="s">
        <v>18</v>
      </c>
      <c r="C11" s="66">
        <f>SUM(C8:C10)</f>
        <v>360601113</v>
      </c>
      <c r="D11" s="67">
        <v>377051628</v>
      </c>
      <c r="E11" s="68">
        <f t="shared" si="0"/>
        <v>16450515</v>
      </c>
      <c r="F11" s="66">
        <f>SUM(F8:F10)</f>
        <v>380073572</v>
      </c>
      <c r="G11" s="67">
        <v>396733052</v>
      </c>
      <c r="H11" s="68">
        <f t="shared" si="1"/>
        <v>16659480</v>
      </c>
      <c r="I11" s="68">
        <v>414570912</v>
      </c>
      <c r="J11" s="35">
        <f t="shared" si="2"/>
        <v>4.561970112388422</v>
      </c>
      <c r="K11" s="36">
        <f t="shared" si="3"/>
        <v>4.383225045702467</v>
      </c>
      <c r="L11" s="86">
        <v>377051628</v>
      </c>
      <c r="M11" s="87">
        <v>396733052</v>
      </c>
      <c r="N11" s="37">
        <f t="shared" si="4"/>
        <v>4.362934351260778</v>
      </c>
      <c r="O11" s="36">
        <f t="shared" si="5"/>
        <v>4.199166143586141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211135122</v>
      </c>
      <c r="D13" s="64">
        <v>194261729</v>
      </c>
      <c r="E13" s="65">
        <f t="shared" si="0"/>
        <v>-16873393</v>
      </c>
      <c r="F13" s="63">
        <v>222536727</v>
      </c>
      <c r="G13" s="64">
        <v>211877635</v>
      </c>
      <c r="H13" s="65">
        <f t="shared" si="1"/>
        <v>-10659092</v>
      </c>
      <c r="I13" s="65">
        <v>216672133</v>
      </c>
      <c r="J13" s="30">
        <f t="shared" si="2"/>
        <v>-7.991750894008057</v>
      </c>
      <c r="K13" s="31">
        <f t="shared" si="3"/>
        <v>-4.789812514857379</v>
      </c>
      <c r="L13" s="84">
        <v>455191862</v>
      </c>
      <c r="M13" s="85">
        <v>467664552</v>
      </c>
      <c r="N13" s="32">
        <f t="shared" si="4"/>
        <v>-3.706874926511757</v>
      </c>
      <c r="O13" s="31">
        <f t="shared" si="5"/>
        <v>-2.2792174336104054</v>
      </c>
      <c r="P13" s="6"/>
      <c r="Q13" s="33"/>
    </row>
    <row r="14" spans="1:17" ht="12.75">
      <c r="A14" s="3"/>
      <c r="B14" s="29" t="s">
        <v>21</v>
      </c>
      <c r="C14" s="63">
        <v>24745951</v>
      </c>
      <c r="D14" s="64">
        <v>38639003</v>
      </c>
      <c r="E14" s="65">
        <f t="shared" si="0"/>
        <v>13893052</v>
      </c>
      <c r="F14" s="63">
        <v>26082234</v>
      </c>
      <c r="G14" s="64">
        <v>24604946</v>
      </c>
      <c r="H14" s="65">
        <f t="shared" si="1"/>
        <v>-1477288</v>
      </c>
      <c r="I14" s="65">
        <v>25785984</v>
      </c>
      <c r="J14" s="30">
        <f t="shared" si="2"/>
        <v>56.142728157830746</v>
      </c>
      <c r="K14" s="31">
        <f t="shared" si="3"/>
        <v>-5.6639626804973835</v>
      </c>
      <c r="L14" s="84">
        <v>455191862</v>
      </c>
      <c r="M14" s="85">
        <v>467664552</v>
      </c>
      <c r="N14" s="32">
        <f t="shared" si="4"/>
        <v>3.0521310154705708</v>
      </c>
      <c r="O14" s="31">
        <f t="shared" si="5"/>
        <v>-0.3158862466018164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455191862</v>
      </c>
      <c r="M15" s="85">
        <v>467664552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455191862</v>
      </c>
      <c r="M16" s="85">
        <v>467664552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231581461</v>
      </c>
      <c r="D17" s="64">
        <v>222291130</v>
      </c>
      <c r="E17" s="65">
        <f t="shared" si="0"/>
        <v>-9290331</v>
      </c>
      <c r="F17" s="63">
        <v>244086610</v>
      </c>
      <c r="G17" s="64">
        <v>231181971</v>
      </c>
      <c r="H17" s="65">
        <f t="shared" si="1"/>
        <v>-12904639</v>
      </c>
      <c r="I17" s="65">
        <v>242281472</v>
      </c>
      <c r="J17" s="42">
        <f t="shared" si="2"/>
        <v>-4.011690296746163</v>
      </c>
      <c r="K17" s="31">
        <f t="shared" si="3"/>
        <v>-5.286909839093591</v>
      </c>
      <c r="L17" s="88">
        <v>455191862</v>
      </c>
      <c r="M17" s="85">
        <v>467664552</v>
      </c>
      <c r="N17" s="32">
        <f t="shared" si="4"/>
        <v>-2.0409703633937113</v>
      </c>
      <c r="O17" s="31">
        <f t="shared" si="5"/>
        <v>-2.759379333929077</v>
      </c>
      <c r="P17" s="6"/>
      <c r="Q17" s="33"/>
    </row>
    <row r="18" spans="1:17" ht="16.5">
      <c r="A18" s="3"/>
      <c r="B18" s="34" t="s">
        <v>24</v>
      </c>
      <c r="C18" s="66">
        <f>SUM(C13:C17)</f>
        <v>467462534</v>
      </c>
      <c r="D18" s="67">
        <v>455191862</v>
      </c>
      <c r="E18" s="68">
        <f t="shared" si="0"/>
        <v>-12270672</v>
      </c>
      <c r="F18" s="66">
        <f>SUM(F13:F17)</f>
        <v>492705571</v>
      </c>
      <c r="G18" s="67">
        <v>467664552</v>
      </c>
      <c r="H18" s="68">
        <f t="shared" si="1"/>
        <v>-25041019</v>
      </c>
      <c r="I18" s="68">
        <v>484739589</v>
      </c>
      <c r="J18" s="43">
        <f t="shared" si="2"/>
        <v>-2.624953040621647</v>
      </c>
      <c r="K18" s="36">
        <f t="shared" si="3"/>
        <v>-5.082349474794146</v>
      </c>
      <c r="L18" s="89">
        <v>455191862</v>
      </c>
      <c r="M18" s="87">
        <v>467664552</v>
      </c>
      <c r="N18" s="37">
        <f t="shared" si="4"/>
        <v>-2.6957142744348976</v>
      </c>
      <c r="O18" s="36">
        <f t="shared" si="5"/>
        <v>-5.354483014141299</v>
      </c>
      <c r="P18" s="6"/>
      <c r="Q18" s="38"/>
    </row>
    <row r="19" spans="1:17" ht="16.5">
      <c r="A19" s="44"/>
      <c r="B19" s="45" t="s">
        <v>25</v>
      </c>
      <c r="C19" s="72">
        <f>C11-C18</f>
        <v>-106861421</v>
      </c>
      <c r="D19" s="73">
        <v>-78140234</v>
      </c>
      <c r="E19" s="74">
        <f t="shared" si="0"/>
        <v>28721187</v>
      </c>
      <c r="F19" s="75">
        <f>F11-F18</f>
        <v>-112631999</v>
      </c>
      <c r="G19" s="76">
        <v>-70931500</v>
      </c>
      <c r="H19" s="77">
        <f t="shared" si="1"/>
        <v>41700499</v>
      </c>
      <c r="I19" s="77">
        <v>-70168677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94709299</v>
      </c>
      <c r="M22" s="85">
        <v>94540386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11722589</v>
      </c>
      <c r="D23" s="64">
        <v>26355000</v>
      </c>
      <c r="E23" s="65">
        <f t="shared" si="0"/>
        <v>14632411</v>
      </c>
      <c r="F23" s="63">
        <v>12355609</v>
      </c>
      <c r="G23" s="64">
        <v>27620040</v>
      </c>
      <c r="H23" s="65">
        <f t="shared" si="1"/>
        <v>15264431</v>
      </c>
      <c r="I23" s="65">
        <v>28945802</v>
      </c>
      <c r="J23" s="30">
        <f t="shared" si="2"/>
        <v>124.82234939738994</v>
      </c>
      <c r="K23" s="31">
        <f t="shared" si="3"/>
        <v>123.54252226660782</v>
      </c>
      <c r="L23" s="84">
        <v>94709299</v>
      </c>
      <c r="M23" s="85">
        <v>94540386</v>
      </c>
      <c r="N23" s="32">
        <f t="shared" si="4"/>
        <v>15.449814489704966</v>
      </c>
      <c r="O23" s="31">
        <f t="shared" si="5"/>
        <v>16.145936827463345</v>
      </c>
      <c r="P23" s="6"/>
      <c r="Q23" s="33"/>
    </row>
    <row r="24" spans="1:17" ht="12.75">
      <c r="A24" s="7"/>
      <c r="B24" s="29" t="s">
        <v>29</v>
      </c>
      <c r="C24" s="63">
        <v>71971917</v>
      </c>
      <c r="D24" s="64">
        <v>68354299</v>
      </c>
      <c r="E24" s="65">
        <f t="shared" si="0"/>
        <v>-3617618</v>
      </c>
      <c r="F24" s="63">
        <v>75858399</v>
      </c>
      <c r="G24" s="64">
        <v>66920346</v>
      </c>
      <c r="H24" s="65">
        <f t="shared" si="1"/>
        <v>-8938053</v>
      </c>
      <c r="I24" s="65">
        <v>72892525</v>
      </c>
      <c r="J24" s="30">
        <f t="shared" si="2"/>
        <v>-5.026429961564037</v>
      </c>
      <c r="K24" s="31">
        <f t="shared" si="3"/>
        <v>-11.782548956774056</v>
      </c>
      <c r="L24" s="84">
        <v>94709299</v>
      </c>
      <c r="M24" s="85">
        <v>94540386</v>
      </c>
      <c r="N24" s="32">
        <f t="shared" si="4"/>
        <v>-3.819707291889047</v>
      </c>
      <c r="O24" s="31">
        <f t="shared" si="5"/>
        <v>-9.45421674076939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94709299</v>
      </c>
      <c r="M25" s="85">
        <v>94540386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83694506</v>
      </c>
      <c r="D26" s="67">
        <v>94709299</v>
      </c>
      <c r="E26" s="68">
        <f t="shared" si="0"/>
        <v>11014793</v>
      </c>
      <c r="F26" s="66">
        <f>SUM(F22:F25)</f>
        <v>88214008</v>
      </c>
      <c r="G26" s="67">
        <v>94540386</v>
      </c>
      <c r="H26" s="68">
        <f t="shared" si="1"/>
        <v>6326378</v>
      </c>
      <c r="I26" s="68">
        <v>101838327</v>
      </c>
      <c r="J26" s="43">
        <f t="shared" si="2"/>
        <v>13.16071212607432</v>
      </c>
      <c r="K26" s="36">
        <f t="shared" si="3"/>
        <v>7.171625168646685</v>
      </c>
      <c r="L26" s="89">
        <v>94709299</v>
      </c>
      <c r="M26" s="87">
        <v>94540386</v>
      </c>
      <c r="N26" s="37">
        <f t="shared" si="4"/>
        <v>11.630107197815919</v>
      </c>
      <c r="O26" s="36">
        <f t="shared" si="5"/>
        <v>6.691720086693956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94709299</v>
      </c>
      <c r="M28" s="85">
        <v>94540386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9281524</v>
      </c>
      <c r="D29" s="64">
        <v>10470000</v>
      </c>
      <c r="E29" s="65">
        <f t="shared" si="0"/>
        <v>1188476</v>
      </c>
      <c r="F29" s="63">
        <v>9782726</v>
      </c>
      <c r="G29" s="64">
        <v>6257600</v>
      </c>
      <c r="H29" s="65">
        <f t="shared" si="1"/>
        <v>-3525126</v>
      </c>
      <c r="I29" s="65">
        <v>9317965</v>
      </c>
      <c r="J29" s="30">
        <f t="shared" si="2"/>
        <v>12.804750599147297</v>
      </c>
      <c r="K29" s="31">
        <f t="shared" si="3"/>
        <v>-36.03418924336631</v>
      </c>
      <c r="L29" s="84">
        <v>94709299</v>
      </c>
      <c r="M29" s="85">
        <v>94540386</v>
      </c>
      <c r="N29" s="32">
        <f t="shared" si="4"/>
        <v>1.254867275493191</v>
      </c>
      <c r="O29" s="31">
        <f t="shared" si="5"/>
        <v>-3.7286985479411943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94709299</v>
      </c>
      <c r="M30" s="85">
        <v>94540386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49116971</v>
      </c>
      <c r="D31" s="64">
        <v>52071402</v>
      </c>
      <c r="E31" s="65">
        <f t="shared" si="0"/>
        <v>2954431</v>
      </c>
      <c r="F31" s="63">
        <v>51769309</v>
      </c>
      <c r="G31" s="64">
        <v>54570832</v>
      </c>
      <c r="H31" s="65">
        <f t="shared" si="1"/>
        <v>2801523</v>
      </c>
      <c r="I31" s="65">
        <v>57190232</v>
      </c>
      <c r="J31" s="30">
        <f t="shared" si="2"/>
        <v>6.015092013715585</v>
      </c>
      <c r="K31" s="31">
        <f t="shared" si="3"/>
        <v>5.411551852082862</v>
      </c>
      <c r="L31" s="84">
        <v>94709299</v>
      </c>
      <c r="M31" s="85">
        <v>94540386</v>
      </c>
      <c r="N31" s="32">
        <f t="shared" si="4"/>
        <v>3.119472988602735</v>
      </c>
      <c r="O31" s="31">
        <f t="shared" si="5"/>
        <v>2.963308188735341</v>
      </c>
      <c r="P31" s="6"/>
      <c r="Q31" s="33"/>
    </row>
    <row r="32" spans="1:17" ht="12.75">
      <c r="A32" s="7"/>
      <c r="B32" s="29" t="s">
        <v>36</v>
      </c>
      <c r="C32" s="63">
        <v>25296011</v>
      </c>
      <c r="D32" s="64">
        <v>32167897</v>
      </c>
      <c r="E32" s="65">
        <f t="shared" si="0"/>
        <v>6871886</v>
      </c>
      <c r="F32" s="63">
        <v>26661974</v>
      </c>
      <c r="G32" s="64">
        <v>33711954</v>
      </c>
      <c r="H32" s="65">
        <f t="shared" si="1"/>
        <v>7049980</v>
      </c>
      <c r="I32" s="65">
        <v>35330130</v>
      </c>
      <c r="J32" s="30">
        <f t="shared" si="2"/>
        <v>27.165887933872263</v>
      </c>
      <c r="K32" s="31">
        <f t="shared" si="3"/>
        <v>26.442078144701515</v>
      </c>
      <c r="L32" s="84">
        <v>94709299</v>
      </c>
      <c r="M32" s="85">
        <v>94540386</v>
      </c>
      <c r="N32" s="32">
        <f t="shared" si="4"/>
        <v>7.255766933719992</v>
      </c>
      <c r="O32" s="31">
        <f t="shared" si="5"/>
        <v>7.457109388150796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83694506</v>
      </c>
      <c r="D33" s="82">
        <v>94709299</v>
      </c>
      <c r="E33" s="83">
        <f t="shared" si="0"/>
        <v>11014793</v>
      </c>
      <c r="F33" s="81">
        <f>SUM(F28:F32)</f>
        <v>88214009</v>
      </c>
      <c r="G33" s="82">
        <v>94540386</v>
      </c>
      <c r="H33" s="83">
        <f t="shared" si="1"/>
        <v>6326377</v>
      </c>
      <c r="I33" s="83">
        <v>101838327</v>
      </c>
      <c r="J33" s="58">
        <f t="shared" si="2"/>
        <v>13.16071212607432</v>
      </c>
      <c r="K33" s="59">
        <f t="shared" si="3"/>
        <v>7.17162395374186</v>
      </c>
      <c r="L33" s="96">
        <v>94709299</v>
      </c>
      <c r="M33" s="97">
        <v>94540386</v>
      </c>
      <c r="N33" s="60">
        <f t="shared" si="4"/>
        <v>11.630107197815919</v>
      </c>
      <c r="O33" s="59">
        <f t="shared" si="5"/>
        <v>6.691719028944942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9</v>
      </c>
      <c r="D8" s="64">
        <v>27806121</v>
      </c>
      <c r="E8" s="65">
        <f>($D8-$C8)</f>
        <v>27806112</v>
      </c>
      <c r="F8" s="63">
        <v>10</v>
      </c>
      <c r="G8" s="64">
        <v>29085203</v>
      </c>
      <c r="H8" s="65">
        <f>($G8-$F8)</f>
        <v>29085193</v>
      </c>
      <c r="I8" s="65">
        <v>30423122</v>
      </c>
      <c r="J8" s="30">
        <f>IF($C8=0,0,($E8/$C8)*100)</f>
        <v>308956800</v>
      </c>
      <c r="K8" s="31">
        <f>IF($F8=0,0,($H8/$F8)*100)</f>
        <v>290851930</v>
      </c>
      <c r="L8" s="84">
        <v>103151956</v>
      </c>
      <c r="M8" s="85">
        <v>107896946</v>
      </c>
      <c r="N8" s="32">
        <f>IF($L8=0,0,($E8/$L8)*100)</f>
        <v>26.95645635648441</v>
      </c>
      <c r="O8" s="31">
        <f>IF($M8=0,0,($H8/$M8)*100)</f>
        <v>26.9564562096132</v>
      </c>
      <c r="P8" s="6"/>
      <c r="Q8" s="33"/>
    </row>
    <row r="9" spans="1:17" ht="12.75">
      <c r="A9" s="3"/>
      <c r="B9" s="29" t="s">
        <v>16</v>
      </c>
      <c r="C9" s="63">
        <v>21551354</v>
      </c>
      <c r="D9" s="64">
        <v>17767440</v>
      </c>
      <c r="E9" s="65">
        <f>($D9-$C9)</f>
        <v>-3783914</v>
      </c>
      <c r="F9" s="63">
        <v>22715128</v>
      </c>
      <c r="G9" s="64">
        <v>18584741</v>
      </c>
      <c r="H9" s="65">
        <f>($G9-$F9)</f>
        <v>-4130387</v>
      </c>
      <c r="I9" s="65">
        <v>19439641</v>
      </c>
      <c r="J9" s="30">
        <f>IF($C9=0,0,($E9/$C9)*100)</f>
        <v>-17.55766250231888</v>
      </c>
      <c r="K9" s="31">
        <f>IF($F9=0,0,($H9/$F9)*100)</f>
        <v>-18.183419437477966</v>
      </c>
      <c r="L9" s="84">
        <v>103151956</v>
      </c>
      <c r="M9" s="85">
        <v>107896946</v>
      </c>
      <c r="N9" s="32">
        <f>IF($L9=0,0,($E9/$L9)*100)</f>
        <v>-3.6682910792307224</v>
      </c>
      <c r="O9" s="31">
        <f>IF($M9=0,0,($H9/$M9)*100)</f>
        <v>-3.8280851804647</v>
      </c>
      <c r="P9" s="6"/>
      <c r="Q9" s="33"/>
    </row>
    <row r="10" spans="1:17" ht="12.75">
      <c r="A10" s="3"/>
      <c r="B10" s="29" t="s">
        <v>17</v>
      </c>
      <c r="C10" s="63">
        <v>110224776</v>
      </c>
      <c r="D10" s="64">
        <v>57578395</v>
      </c>
      <c r="E10" s="65">
        <f aca="true" t="shared" si="0" ref="E10:E33">($D10-$C10)</f>
        <v>-52646381</v>
      </c>
      <c r="F10" s="63">
        <v>120119726</v>
      </c>
      <c r="G10" s="64">
        <v>60227002</v>
      </c>
      <c r="H10" s="65">
        <f aca="true" t="shared" si="1" ref="H10:H33">($G10-$F10)</f>
        <v>-59892724</v>
      </c>
      <c r="I10" s="65">
        <v>62997443</v>
      </c>
      <c r="J10" s="30">
        <f aca="true" t="shared" si="2" ref="J10:J33">IF($C10=0,0,($E10/$C10)*100)</f>
        <v>-47.76274709780313</v>
      </c>
      <c r="K10" s="31">
        <f aca="true" t="shared" si="3" ref="K10:K33">IF($F10=0,0,($H10/$F10)*100)</f>
        <v>-49.86085632596265</v>
      </c>
      <c r="L10" s="84">
        <v>103151956</v>
      </c>
      <c r="M10" s="85">
        <v>107896946</v>
      </c>
      <c r="N10" s="32">
        <f aca="true" t="shared" si="4" ref="N10:N33">IF($L10=0,0,($E10/$L10)*100)</f>
        <v>-51.03769530070763</v>
      </c>
      <c r="O10" s="31">
        <f aca="true" t="shared" si="5" ref="O10:O33">IF($M10=0,0,($H10/$M10)*100)</f>
        <v>-55.50919300347945</v>
      </c>
      <c r="P10" s="6"/>
      <c r="Q10" s="33"/>
    </row>
    <row r="11" spans="1:17" ht="16.5">
      <c r="A11" s="7"/>
      <c r="B11" s="34" t="s">
        <v>18</v>
      </c>
      <c r="C11" s="66">
        <f>SUM(C8:C10)</f>
        <v>131776139</v>
      </c>
      <c r="D11" s="67">
        <v>103151956</v>
      </c>
      <c r="E11" s="68">
        <f t="shared" si="0"/>
        <v>-28624183</v>
      </c>
      <c r="F11" s="66">
        <f>SUM(F8:F10)</f>
        <v>142834864</v>
      </c>
      <c r="G11" s="67">
        <v>107896946</v>
      </c>
      <c r="H11" s="68">
        <f t="shared" si="1"/>
        <v>-34937918</v>
      </c>
      <c r="I11" s="68">
        <v>112860206</v>
      </c>
      <c r="J11" s="35">
        <f t="shared" si="2"/>
        <v>-21.72182552715405</v>
      </c>
      <c r="K11" s="36">
        <f t="shared" si="3"/>
        <v>-24.460357241632547</v>
      </c>
      <c r="L11" s="86">
        <v>103151956</v>
      </c>
      <c r="M11" s="87">
        <v>107896946</v>
      </c>
      <c r="N11" s="37">
        <f t="shared" si="4"/>
        <v>-27.749530023453943</v>
      </c>
      <c r="O11" s="36">
        <f t="shared" si="5"/>
        <v>-32.380821974330956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57974778</v>
      </c>
      <c r="D13" s="64">
        <v>46842688</v>
      </c>
      <c r="E13" s="65">
        <f t="shared" si="0"/>
        <v>-11132090</v>
      </c>
      <c r="F13" s="63">
        <v>61105737</v>
      </c>
      <c r="G13" s="64">
        <v>48432637</v>
      </c>
      <c r="H13" s="65">
        <f t="shared" si="1"/>
        <v>-12673100</v>
      </c>
      <c r="I13" s="65">
        <v>50660536</v>
      </c>
      <c r="J13" s="30">
        <f t="shared" si="2"/>
        <v>-19.201608671964213</v>
      </c>
      <c r="K13" s="31">
        <f t="shared" si="3"/>
        <v>-20.73962384252071</v>
      </c>
      <c r="L13" s="84">
        <v>103222008</v>
      </c>
      <c r="M13" s="85">
        <v>107405405</v>
      </c>
      <c r="N13" s="32">
        <f t="shared" si="4"/>
        <v>-10.784609034150934</v>
      </c>
      <c r="O13" s="31">
        <f t="shared" si="5"/>
        <v>-11.799313079262632</v>
      </c>
      <c r="P13" s="6"/>
      <c r="Q13" s="33"/>
    </row>
    <row r="14" spans="1:17" ht="12.75">
      <c r="A14" s="3"/>
      <c r="B14" s="29" t="s">
        <v>21</v>
      </c>
      <c r="C14" s="63">
        <v>6000010</v>
      </c>
      <c r="D14" s="64">
        <v>13000000</v>
      </c>
      <c r="E14" s="65">
        <f t="shared" si="0"/>
        <v>6999990</v>
      </c>
      <c r="F14" s="63">
        <v>5500010</v>
      </c>
      <c r="G14" s="64">
        <v>13598000</v>
      </c>
      <c r="H14" s="65">
        <f t="shared" si="1"/>
        <v>8097990</v>
      </c>
      <c r="I14" s="65">
        <v>14223508</v>
      </c>
      <c r="J14" s="30">
        <f t="shared" si="2"/>
        <v>116.6663055561574</v>
      </c>
      <c r="K14" s="31">
        <f t="shared" si="3"/>
        <v>147.2359141165198</v>
      </c>
      <c r="L14" s="84">
        <v>103222008</v>
      </c>
      <c r="M14" s="85">
        <v>107405405</v>
      </c>
      <c r="N14" s="32">
        <f t="shared" si="4"/>
        <v>6.781489854372916</v>
      </c>
      <c r="O14" s="31">
        <f t="shared" si="5"/>
        <v>7.539648493481311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103222008</v>
      </c>
      <c r="M15" s="85">
        <v>107405405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12221151</v>
      </c>
      <c r="D16" s="64">
        <v>7391304</v>
      </c>
      <c r="E16" s="65">
        <f t="shared" si="0"/>
        <v>-4829847</v>
      </c>
      <c r="F16" s="63">
        <v>12881093</v>
      </c>
      <c r="G16" s="64">
        <v>7731304</v>
      </c>
      <c r="H16" s="65">
        <f t="shared" si="1"/>
        <v>-5149789</v>
      </c>
      <c r="I16" s="65">
        <v>8086944</v>
      </c>
      <c r="J16" s="30">
        <f t="shared" si="2"/>
        <v>-39.520393782876916</v>
      </c>
      <c r="K16" s="31">
        <f t="shared" si="3"/>
        <v>-39.97944118561988</v>
      </c>
      <c r="L16" s="84">
        <v>103222008</v>
      </c>
      <c r="M16" s="85">
        <v>107405405</v>
      </c>
      <c r="N16" s="32">
        <f t="shared" si="4"/>
        <v>-4.679086459934009</v>
      </c>
      <c r="O16" s="31">
        <f t="shared" si="5"/>
        <v>-4.7947205264018145</v>
      </c>
      <c r="P16" s="6"/>
      <c r="Q16" s="33"/>
    </row>
    <row r="17" spans="1:17" ht="12.75">
      <c r="A17" s="3"/>
      <c r="B17" s="29" t="s">
        <v>23</v>
      </c>
      <c r="C17" s="63">
        <v>52721280</v>
      </c>
      <c r="D17" s="64">
        <v>35988016</v>
      </c>
      <c r="E17" s="65">
        <f t="shared" si="0"/>
        <v>-16733264</v>
      </c>
      <c r="F17" s="63">
        <v>54678537</v>
      </c>
      <c r="G17" s="64">
        <v>37643464</v>
      </c>
      <c r="H17" s="65">
        <f t="shared" si="1"/>
        <v>-17035073</v>
      </c>
      <c r="I17" s="65">
        <v>39375061</v>
      </c>
      <c r="J17" s="42">
        <f t="shared" si="2"/>
        <v>-31.739108003447562</v>
      </c>
      <c r="K17" s="31">
        <f t="shared" si="3"/>
        <v>-31.15495390814864</v>
      </c>
      <c r="L17" s="88">
        <v>103222008</v>
      </c>
      <c r="M17" s="85">
        <v>107405405</v>
      </c>
      <c r="N17" s="32">
        <f t="shared" si="4"/>
        <v>-16.210946022286254</v>
      </c>
      <c r="O17" s="31">
        <f t="shared" si="5"/>
        <v>-15.860536068925024</v>
      </c>
      <c r="P17" s="6"/>
      <c r="Q17" s="33"/>
    </row>
    <row r="18" spans="1:17" ht="16.5">
      <c r="A18" s="3"/>
      <c r="B18" s="34" t="s">
        <v>24</v>
      </c>
      <c r="C18" s="66">
        <f>SUM(C13:C17)</f>
        <v>128917219</v>
      </c>
      <c r="D18" s="67">
        <v>103222008</v>
      </c>
      <c r="E18" s="68">
        <f t="shared" si="0"/>
        <v>-25695211</v>
      </c>
      <c r="F18" s="66">
        <f>SUM(F13:F17)</f>
        <v>134165377</v>
      </c>
      <c r="G18" s="67">
        <v>107405405</v>
      </c>
      <c r="H18" s="68">
        <f t="shared" si="1"/>
        <v>-26759972</v>
      </c>
      <c r="I18" s="68">
        <v>112346049</v>
      </c>
      <c r="J18" s="43">
        <f t="shared" si="2"/>
        <v>-19.93155856084671</v>
      </c>
      <c r="K18" s="36">
        <f t="shared" si="3"/>
        <v>-19.945512470031666</v>
      </c>
      <c r="L18" s="89">
        <v>103222008</v>
      </c>
      <c r="M18" s="87">
        <v>107405405</v>
      </c>
      <c r="N18" s="37">
        <f t="shared" si="4"/>
        <v>-24.893151661998285</v>
      </c>
      <c r="O18" s="36">
        <f t="shared" si="5"/>
        <v>-24.914921181108156</v>
      </c>
      <c r="P18" s="6"/>
      <c r="Q18" s="38"/>
    </row>
    <row r="19" spans="1:17" ht="16.5">
      <c r="A19" s="44"/>
      <c r="B19" s="45" t="s">
        <v>25</v>
      </c>
      <c r="C19" s="72">
        <f>C11-C18</f>
        <v>2858920</v>
      </c>
      <c r="D19" s="73">
        <v>-70052</v>
      </c>
      <c r="E19" s="74">
        <f t="shared" si="0"/>
        <v>-2928972</v>
      </c>
      <c r="F19" s="75">
        <f>F11-F18</f>
        <v>8669487</v>
      </c>
      <c r="G19" s="76">
        <v>491541</v>
      </c>
      <c r="H19" s="77">
        <f t="shared" si="1"/>
        <v>-8177946</v>
      </c>
      <c r="I19" s="77">
        <v>514157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9537044</v>
      </c>
      <c r="M22" s="85">
        <v>15577390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278261</v>
      </c>
      <c r="E23" s="65">
        <f t="shared" si="0"/>
        <v>278261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9537044</v>
      </c>
      <c r="M23" s="85">
        <v>15577390</v>
      </c>
      <c r="N23" s="32">
        <f t="shared" si="4"/>
        <v>2.9176860251457373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5000000</v>
      </c>
      <c r="D24" s="64">
        <v>9258783</v>
      </c>
      <c r="E24" s="65">
        <f t="shared" si="0"/>
        <v>4258783</v>
      </c>
      <c r="F24" s="63">
        <v>6400000</v>
      </c>
      <c r="G24" s="64">
        <v>15577390</v>
      </c>
      <c r="H24" s="65">
        <f t="shared" si="1"/>
        <v>9177390</v>
      </c>
      <c r="I24" s="65">
        <v>18013042</v>
      </c>
      <c r="J24" s="30">
        <f t="shared" si="2"/>
        <v>85.17566</v>
      </c>
      <c r="K24" s="31">
        <f t="shared" si="3"/>
        <v>143.39671875</v>
      </c>
      <c r="L24" s="84">
        <v>9537044</v>
      </c>
      <c r="M24" s="85">
        <v>15577390</v>
      </c>
      <c r="N24" s="32">
        <f t="shared" si="4"/>
        <v>44.655167785741575</v>
      </c>
      <c r="O24" s="31">
        <f t="shared" si="5"/>
        <v>58.914811788110846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9537044</v>
      </c>
      <c r="M25" s="85">
        <v>15577390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5000000</v>
      </c>
      <c r="D26" s="67">
        <v>9537044</v>
      </c>
      <c r="E26" s="68">
        <f t="shared" si="0"/>
        <v>4537044</v>
      </c>
      <c r="F26" s="66">
        <f>SUM(F22:F25)</f>
        <v>6400000</v>
      </c>
      <c r="G26" s="67">
        <v>15577390</v>
      </c>
      <c r="H26" s="68">
        <f t="shared" si="1"/>
        <v>9177390</v>
      </c>
      <c r="I26" s="68">
        <v>18013042</v>
      </c>
      <c r="J26" s="43">
        <f t="shared" si="2"/>
        <v>90.74088</v>
      </c>
      <c r="K26" s="36">
        <f t="shared" si="3"/>
        <v>143.39671875</v>
      </c>
      <c r="L26" s="89">
        <v>9537044</v>
      </c>
      <c r="M26" s="87">
        <v>15577390</v>
      </c>
      <c r="N26" s="37">
        <f t="shared" si="4"/>
        <v>47.57285381088732</v>
      </c>
      <c r="O26" s="36">
        <f t="shared" si="5"/>
        <v>58.914811788110846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9537044</v>
      </c>
      <c r="M28" s="85">
        <v>15577390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5000000</v>
      </c>
      <c r="D29" s="64">
        <v>0</v>
      </c>
      <c r="E29" s="65">
        <f t="shared" si="0"/>
        <v>-5000000</v>
      </c>
      <c r="F29" s="63">
        <v>6400000</v>
      </c>
      <c r="G29" s="64">
        <v>7046956</v>
      </c>
      <c r="H29" s="65">
        <f t="shared" si="1"/>
        <v>646956</v>
      </c>
      <c r="I29" s="65">
        <v>7391304</v>
      </c>
      <c r="J29" s="30">
        <f t="shared" si="2"/>
        <v>-100</v>
      </c>
      <c r="K29" s="31">
        <f t="shared" si="3"/>
        <v>10.1086875</v>
      </c>
      <c r="L29" s="84">
        <v>9537044</v>
      </c>
      <c r="M29" s="85">
        <v>15577390</v>
      </c>
      <c r="N29" s="32">
        <f t="shared" si="4"/>
        <v>-52.42714618911268</v>
      </c>
      <c r="O29" s="31">
        <f t="shared" si="5"/>
        <v>4.153173285126713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9537044</v>
      </c>
      <c r="M30" s="85">
        <v>15577390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7084870</v>
      </c>
      <c r="E31" s="65">
        <f t="shared" si="0"/>
        <v>7084870</v>
      </c>
      <c r="F31" s="63">
        <v>0</v>
      </c>
      <c r="G31" s="64">
        <v>4843478</v>
      </c>
      <c r="H31" s="65">
        <f t="shared" si="1"/>
        <v>4843478</v>
      </c>
      <c r="I31" s="65">
        <v>6765182</v>
      </c>
      <c r="J31" s="30">
        <f t="shared" si="2"/>
        <v>0</v>
      </c>
      <c r="K31" s="31">
        <f t="shared" si="3"/>
        <v>0</v>
      </c>
      <c r="L31" s="84">
        <v>9537044</v>
      </c>
      <c r="M31" s="85">
        <v>15577390</v>
      </c>
      <c r="N31" s="32">
        <f t="shared" si="4"/>
        <v>74.28790304417176</v>
      </c>
      <c r="O31" s="31">
        <f t="shared" si="5"/>
        <v>31.09300081721007</v>
      </c>
      <c r="P31" s="6"/>
      <c r="Q31" s="33"/>
    </row>
    <row r="32" spans="1:17" ht="12.75">
      <c r="A32" s="7"/>
      <c r="B32" s="29" t="s">
        <v>36</v>
      </c>
      <c r="C32" s="63">
        <v>0</v>
      </c>
      <c r="D32" s="64">
        <v>2452174</v>
      </c>
      <c r="E32" s="65">
        <f t="shared" si="0"/>
        <v>2452174</v>
      </c>
      <c r="F32" s="63">
        <v>0</v>
      </c>
      <c r="G32" s="64">
        <v>3686956</v>
      </c>
      <c r="H32" s="65">
        <f t="shared" si="1"/>
        <v>3686956</v>
      </c>
      <c r="I32" s="65">
        <v>3856556</v>
      </c>
      <c r="J32" s="30">
        <f t="shared" si="2"/>
        <v>0</v>
      </c>
      <c r="K32" s="31">
        <f t="shared" si="3"/>
        <v>0</v>
      </c>
      <c r="L32" s="84">
        <v>9537044</v>
      </c>
      <c r="M32" s="85">
        <v>15577390</v>
      </c>
      <c r="N32" s="32">
        <f t="shared" si="4"/>
        <v>25.71209695582824</v>
      </c>
      <c r="O32" s="31">
        <f t="shared" si="5"/>
        <v>23.668637685774062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5000000</v>
      </c>
      <c r="D33" s="82">
        <v>9537044</v>
      </c>
      <c r="E33" s="83">
        <f t="shared" si="0"/>
        <v>4537044</v>
      </c>
      <c r="F33" s="81">
        <f>SUM(F28:F32)</f>
        <v>6400000</v>
      </c>
      <c r="G33" s="82">
        <v>15577390</v>
      </c>
      <c r="H33" s="83">
        <f t="shared" si="1"/>
        <v>9177390</v>
      </c>
      <c r="I33" s="83">
        <v>18013042</v>
      </c>
      <c r="J33" s="58">
        <f t="shared" si="2"/>
        <v>90.74088</v>
      </c>
      <c r="K33" s="59">
        <f t="shared" si="3"/>
        <v>143.39671875</v>
      </c>
      <c r="L33" s="96">
        <v>9537044</v>
      </c>
      <c r="M33" s="97">
        <v>15577390</v>
      </c>
      <c r="N33" s="60">
        <f t="shared" si="4"/>
        <v>47.57285381088732</v>
      </c>
      <c r="O33" s="59">
        <f t="shared" si="5"/>
        <v>58.914811788110846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18612820</v>
      </c>
      <c r="D8" s="64">
        <v>23784700</v>
      </c>
      <c r="E8" s="65">
        <f>($D8-$C8)</f>
        <v>5171880</v>
      </c>
      <c r="F8" s="63">
        <v>19617914</v>
      </c>
      <c r="G8" s="64">
        <v>24926366</v>
      </c>
      <c r="H8" s="65">
        <f>($G8-$F8)</f>
        <v>5308452</v>
      </c>
      <c r="I8" s="65">
        <v>26122831</v>
      </c>
      <c r="J8" s="30">
        <f>IF($C8=0,0,($E8/$C8)*100)</f>
        <v>27.78665457464264</v>
      </c>
      <c r="K8" s="31">
        <f>IF($F8=0,0,($H8/$F8)*100)</f>
        <v>27.059207212346838</v>
      </c>
      <c r="L8" s="84">
        <v>201157962</v>
      </c>
      <c r="M8" s="85">
        <v>214741274</v>
      </c>
      <c r="N8" s="32">
        <f>IF($L8=0,0,($E8/$L8)*100)</f>
        <v>2.5710540853461223</v>
      </c>
      <c r="O8" s="31">
        <f>IF($M8=0,0,($H8/$M8)*100)</f>
        <v>2.4720222159061978</v>
      </c>
      <c r="P8" s="6"/>
      <c r="Q8" s="33"/>
    </row>
    <row r="9" spans="1:17" ht="12.75">
      <c r="A9" s="3"/>
      <c r="B9" s="29" t="s">
        <v>16</v>
      </c>
      <c r="C9" s="63">
        <v>58140067</v>
      </c>
      <c r="D9" s="64">
        <v>44992000</v>
      </c>
      <c r="E9" s="65">
        <f>($D9-$C9)</f>
        <v>-13148067</v>
      </c>
      <c r="F9" s="63">
        <v>61279630</v>
      </c>
      <c r="G9" s="64">
        <v>47151616</v>
      </c>
      <c r="H9" s="65">
        <f>($G9-$F9)</f>
        <v>-14128014</v>
      </c>
      <c r="I9" s="65">
        <v>49414894</v>
      </c>
      <c r="J9" s="30">
        <f>IF($C9=0,0,($E9/$C9)*100)</f>
        <v>-22.61446826334067</v>
      </c>
      <c r="K9" s="31">
        <f>IF($F9=0,0,($H9/$F9)*100)</f>
        <v>-23.05499233595242</v>
      </c>
      <c r="L9" s="84">
        <v>201157962</v>
      </c>
      <c r="M9" s="85">
        <v>214741274</v>
      </c>
      <c r="N9" s="32">
        <f>IF($L9=0,0,($E9/$L9)*100)</f>
        <v>-6.53619020061458</v>
      </c>
      <c r="O9" s="31">
        <f>IF($M9=0,0,($H9/$M9)*100)</f>
        <v>-6.579086421923715</v>
      </c>
      <c r="P9" s="6"/>
      <c r="Q9" s="33"/>
    </row>
    <row r="10" spans="1:17" ht="12.75">
      <c r="A10" s="3"/>
      <c r="B10" s="29" t="s">
        <v>17</v>
      </c>
      <c r="C10" s="63">
        <v>128416097</v>
      </c>
      <c r="D10" s="64">
        <v>132381262</v>
      </c>
      <c r="E10" s="65">
        <f aca="true" t="shared" si="0" ref="E10:E33">($D10-$C10)</f>
        <v>3965165</v>
      </c>
      <c r="F10" s="63">
        <v>135886930</v>
      </c>
      <c r="G10" s="64">
        <v>142663292</v>
      </c>
      <c r="H10" s="65">
        <f aca="true" t="shared" si="1" ref="H10:H33">($G10-$F10)</f>
        <v>6776362</v>
      </c>
      <c r="I10" s="65">
        <v>148667871</v>
      </c>
      <c r="J10" s="30">
        <f aca="true" t="shared" si="2" ref="J10:J33">IF($C10=0,0,($E10/$C10)*100)</f>
        <v>3.087747636497627</v>
      </c>
      <c r="K10" s="31">
        <f aca="true" t="shared" si="3" ref="K10:K33">IF($F10=0,0,($H10/$F10)*100)</f>
        <v>4.986765099483813</v>
      </c>
      <c r="L10" s="84">
        <v>201157962</v>
      </c>
      <c r="M10" s="85">
        <v>214741274</v>
      </c>
      <c r="N10" s="32">
        <f aca="true" t="shared" si="4" ref="N10:N33">IF($L10=0,0,($E10/$L10)*100)</f>
        <v>1.9711698013723165</v>
      </c>
      <c r="O10" s="31">
        <f aca="true" t="shared" si="5" ref="O10:O33">IF($M10=0,0,($H10/$M10)*100)</f>
        <v>3.155593647078763</v>
      </c>
      <c r="P10" s="6"/>
      <c r="Q10" s="33"/>
    </row>
    <row r="11" spans="1:17" ht="16.5">
      <c r="A11" s="7"/>
      <c r="B11" s="34" t="s">
        <v>18</v>
      </c>
      <c r="C11" s="66">
        <f>SUM(C8:C10)</f>
        <v>205168984</v>
      </c>
      <c r="D11" s="67">
        <v>201157962</v>
      </c>
      <c r="E11" s="68">
        <f t="shared" si="0"/>
        <v>-4011022</v>
      </c>
      <c r="F11" s="66">
        <f>SUM(F8:F10)</f>
        <v>216784474</v>
      </c>
      <c r="G11" s="67">
        <v>214741274</v>
      </c>
      <c r="H11" s="68">
        <f t="shared" si="1"/>
        <v>-2043200</v>
      </c>
      <c r="I11" s="68">
        <v>224205596</v>
      </c>
      <c r="J11" s="35">
        <f t="shared" si="2"/>
        <v>-1.9549845799304637</v>
      </c>
      <c r="K11" s="36">
        <f t="shared" si="3"/>
        <v>-0.9425029211270913</v>
      </c>
      <c r="L11" s="86">
        <v>201157962</v>
      </c>
      <c r="M11" s="87">
        <v>214741274</v>
      </c>
      <c r="N11" s="37">
        <f t="shared" si="4"/>
        <v>-1.9939663138961408</v>
      </c>
      <c r="O11" s="36">
        <f t="shared" si="5"/>
        <v>-0.9514705589387533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121383863</v>
      </c>
      <c r="D13" s="64">
        <v>113837153</v>
      </c>
      <c r="E13" s="65">
        <f t="shared" si="0"/>
        <v>-7546710</v>
      </c>
      <c r="F13" s="63">
        <v>127938588</v>
      </c>
      <c r="G13" s="64">
        <v>117481613</v>
      </c>
      <c r="H13" s="65">
        <f t="shared" si="1"/>
        <v>-10456975</v>
      </c>
      <c r="I13" s="65">
        <v>122701701</v>
      </c>
      <c r="J13" s="30">
        <f t="shared" si="2"/>
        <v>-6.2172267494897575</v>
      </c>
      <c r="K13" s="31">
        <f t="shared" si="3"/>
        <v>-8.173433178737286</v>
      </c>
      <c r="L13" s="84">
        <v>227187962</v>
      </c>
      <c r="M13" s="85">
        <v>235286714</v>
      </c>
      <c r="N13" s="32">
        <f t="shared" si="4"/>
        <v>-3.3217913192073087</v>
      </c>
      <c r="O13" s="31">
        <f t="shared" si="5"/>
        <v>-4.444354218827672</v>
      </c>
      <c r="P13" s="6"/>
      <c r="Q13" s="33"/>
    </row>
    <row r="14" spans="1:17" ht="12.75">
      <c r="A14" s="3"/>
      <c r="B14" s="29" t="s">
        <v>21</v>
      </c>
      <c r="C14" s="63">
        <v>2635000</v>
      </c>
      <c r="D14" s="64">
        <v>10000000</v>
      </c>
      <c r="E14" s="65">
        <f t="shared" si="0"/>
        <v>7365000</v>
      </c>
      <c r="F14" s="63">
        <v>2777290</v>
      </c>
      <c r="G14" s="64">
        <v>10480000</v>
      </c>
      <c r="H14" s="65">
        <f t="shared" si="1"/>
        <v>7702710</v>
      </c>
      <c r="I14" s="65">
        <v>10983040</v>
      </c>
      <c r="J14" s="30">
        <f t="shared" si="2"/>
        <v>279.5066413662239</v>
      </c>
      <c r="K14" s="31">
        <f t="shared" si="3"/>
        <v>277.3462620036078</v>
      </c>
      <c r="L14" s="84">
        <v>227187962</v>
      </c>
      <c r="M14" s="85">
        <v>235286714</v>
      </c>
      <c r="N14" s="32">
        <f t="shared" si="4"/>
        <v>3.241809088458657</v>
      </c>
      <c r="O14" s="31">
        <f t="shared" si="5"/>
        <v>3.2737547603304114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227187962</v>
      </c>
      <c r="M15" s="85">
        <v>235286714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33319237</v>
      </c>
      <c r="D16" s="64">
        <v>31000000</v>
      </c>
      <c r="E16" s="65">
        <f t="shared" si="0"/>
        <v>-2319237</v>
      </c>
      <c r="F16" s="63">
        <v>35118476</v>
      </c>
      <c r="G16" s="64">
        <v>32488000</v>
      </c>
      <c r="H16" s="65">
        <f t="shared" si="1"/>
        <v>-2630476</v>
      </c>
      <c r="I16" s="65">
        <v>34047424</v>
      </c>
      <c r="J16" s="30">
        <f t="shared" si="2"/>
        <v>-6.960654591220081</v>
      </c>
      <c r="K16" s="31">
        <f t="shared" si="3"/>
        <v>-7.490290865697019</v>
      </c>
      <c r="L16" s="84">
        <v>227187962</v>
      </c>
      <c r="M16" s="85">
        <v>235286714</v>
      </c>
      <c r="N16" s="32">
        <f t="shared" si="4"/>
        <v>-1.020845021709381</v>
      </c>
      <c r="O16" s="31">
        <f t="shared" si="5"/>
        <v>-1.11798747803499</v>
      </c>
      <c r="P16" s="6"/>
      <c r="Q16" s="33"/>
    </row>
    <row r="17" spans="1:17" ht="12.75">
      <c r="A17" s="3"/>
      <c r="B17" s="29" t="s">
        <v>23</v>
      </c>
      <c r="C17" s="63">
        <v>80576128</v>
      </c>
      <c r="D17" s="64">
        <v>72350809</v>
      </c>
      <c r="E17" s="65">
        <f t="shared" si="0"/>
        <v>-8225319</v>
      </c>
      <c r="F17" s="63">
        <v>84927236</v>
      </c>
      <c r="G17" s="64">
        <v>74837101</v>
      </c>
      <c r="H17" s="65">
        <f t="shared" si="1"/>
        <v>-10090135</v>
      </c>
      <c r="I17" s="65">
        <v>78429286</v>
      </c>
      <c r="J17" s="42">
        <f t="shared" si="2"/>
        <v>-10.208133853242488</v>
      </c>
      <c r="K17" s="31">
        <f t="shared" si="3"/>
        <v>-11.880917683462581</v>
      </c>
      <c r="L17" s="88">
        <v>227187962</v>
      </c>
      <c r="M17" s="85">
        <v>235286714</v>
      </c>
      <c r="N17" s="32">
        <f t="shared" si="4"/>
        <v>-3.6204906842731392</v>
      </c>
      <c r="O17" s="31">
        <f t="shared" si="5"/>
        <v>-4.288442312981599</v>
      </c>
      <c r="P17" s="6"/>
      <c r="Q17" s="33"/>
    </row>
    <row r="18" spans="1:17" ht="16.5">
      <c r="A18" s="3"/>
      <c r="B18" s="34" t="s">
        <v>24</v>
      </c>
      <c r="C18" s="66">
        <f>SUM(C13:C17)</f>
        <v>237914228</v>
      </c>
      <c r="D18" s="67">
        <v>227187962</v>
      </c>
      <c r="E18" s="68">
        <f t="shared" si="0"/>
        <v>-10726266</v>
      </c>
      <c r="F18" s="66">
        <f>SUM(F13:F17)</f>
        <v>250761590</v>
      </c>
      <c r="G18" s="67">
        <v>235286714</v>
      </c>
      <c r="H18" s="68">
        <f t="shared" si="1"/>
        <v>-15474876</v>
      </c>
      <c r="I18" s="68">
        <v>246161451</v>
      </c>
      <c r="J18" s="43">
        <f t="shared" si="2"/>
        <v>-4.508459241874345</v>
      </c>
      <c r="K18" s="36">
        <f t="shared" si="3"/>
        <v>-6.171150852887797</v>
      </c>
      <c r="L18" s="89">
        <v>227187962</v>
      </c>
      <c r="M18" s="87">
        <v>235286714</v>
      </c>
      <c r="N18" s="37">
        <f t="shared" si="4"/>
        <v>-4.721317936731173</v>
      </c>
      <c r="O18" s="36">
        <f t="shared" si="5"/>
        <v>-6.577029249513851</v>
      </c>
      <c r="P18" s="6"/>
      <c r="Q18" s="38"/>
    </row>
    <row r="19" spans="1:17" ht="16.5">
      <c r="A19" s="44"/>
      <c r="B19" s="45" t="s">
        <v>25</v>
      </c>
      <c r="C19" s="72">
        <f>C11-C18</f>
        <v>-32745244</v>
      </c>
      <c r="D19" s="73">
        <v>-26030000</v>
      </c>
      <c r="E19" s="74">
        <f t="shared" si="0"/>
        <v>6715244</v>
      </c>
      <c r="F19" s="75">
        <f>F11-F18</f>
        <v>-33977116</v>
      </c>
      <c r="G19" s="76">
        <v>-20545440</v>
      </c>
      <c r="H19" s="77">
        <f t="shared" si="1"/>
        <v>13431676</v>
      </c>
      <c r="I19" s="77">
        <v>-21955855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32016460</v>
      </c>
      <c r="M22" s="85">
        <v>34729842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105400</v>
      </c>
      <c r="D23" s="64">
        <v>105400</v>
      </c>
      <c r="E23" s="65">
        <f t="shared" si="0"/>
        <v>0</v>
      </c>
      <c r="F23" s="63">
        <v>111092</v>
      </c>
      <c r="G23" s="64">
        <v>111092</v>
      </c>
      <c r="H23" s="65">
        <f t="shared" si="1"/>
        <v>0</v>
      </c>
      <c r="I23" s="65">
        <v>116424</v>
      </c>
      <c r="J23" s="30">
        <f t="shared" si="2"/>
        <v>0</v>
      </c>
      <c r="K23" s="31">
        <f t="shared" si="3"/>
        <v>0</v>
      </c>
      <c r="L23" s="84">
        <v>32016460</v>
      </c>
      <c r="M23" s="85">
        <v>34729842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32195200</v>
      </c>
      <c r="D24" s="64">
        <v>31911060</v>
      </c>
      <c r="E24" s="65">
        <f t="shared" si="0"/>
        <v>-284140</v>
      </c>
      <c r="F24" s="63">
        <v>36719750</v>
      </c>
      <c r="G24" s="64">
        <v>34618750</v>
      </c>
      <c r="H24" s="65">
        <f t="shared" si="1"/>
        <v>-2101000</v>
      </c>
      <c r="I24" s="65">
        <v>40615950</v>
      </c>
      <c r="J24" s="30">
        <f t="shared" si="2"/>
        <v>-0.8825539210814035</v>
      </c>
      <c r="K24" s="31">
        <f t="shared" si="3"/>
        <v>-5.721716514954486</v>
      </c>
      <c r="L24" s="84">
        <v>32016460</v>
      </c>
      <c r="M24" s="85">
        <v>34729842</v>
      </c>
      <c r="N24" s="32">
        <f t="shared" si="4"/>
        <v>-0.8874810019596171</v>
      </c>
      <c r="O24" s="31">
        <f t="shared" si="5"/>
        <v>-6.049552428139466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32016460</v>
      </c>
      <c r="M25" s="85">
        <v>34729842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32300600</v>
      </c>
      <c r="D26" s="67">
        <v>32016460</v>
      </c>
      <c r="E26" s="68">
        <f t="shared" si="0"/>
        <v>-284140</v>
      </c>
      <c r="F26" s="66">
        <f>SUM(F22:F25)</f>
        <v>36830842</v>
      </c>
      <c r="G26" s="67">
        <v>34729842</v>
      </c>
      <c r="H26" s="68">
        <f t="shared" si="1"/>
        <v>-2101000</v>
      </c>
      <c r="I26" s="68">
        <v>40732374</v>
      </c>
      <c r="J26" s="43">
        <f t="shared" si="2"/>
        <v>-0.879674061782134</v>
      </c>
      <c r="K26" s="36">
        <f t="shared" si="3"/>
        <v>-5.704458236387862</v>
      </c>
      <c r="L26" s="89">
        <v>32016460</v>
      </c>
      <c r="M26" s="87">
        <v>34729842</v>
      </c>
      <c r="N26" s="37">
        <f t="shared" si="4"/>
        <v>-0.8874810019596171</v>
      </c>
      <c r="O26" s="36">
        <f t="shared" si="5"/>
        <v>-6.049552428139466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32016460</v>
      </c>
      <c r="M28" s="85">
        <v>34729842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9136000</v>
      </c>
      <c r="D29" s="64">
        <v>0</v>
      </c>
      <c r="E29" s="65">
        <f t="shared" si="0"/>
        <v>-9136000</v>
      </c>
      <c r="F29" s="63">
        <v>11752000</v>
      </c>
      <c r="G29" s="64">
        <v>6000000</v>
      </c>
      <c r="H29" s="65">
        <f t="shared" si="1"/>
        <v>-5752000</v>
      </c>
      <c r="I29" s="65">
        <v>10500000</v>
      </c>
      <c r="J29" s="30">
        <f t="shared" si="2"/>
        <v>-100</v>
      </c>
      <c r="K29" s="31">
        <f t="shared" si="3"/>
        <v>-48.94486044928523</v>
      </c>
      <c r="L29" s="84">
        <v>32016460</v>
      </c>
      <c r="M29" s="85">
        <v>34729842</v>
      </c>
      <c r="N29" s="32">
        <f t="shared" si="4"/>
        <v>-28.53532214367235</v>
      </c>
      <c r="O29" s="31">
        <f t="shared" si="5"/>
        <v>-16.562125448195246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32016460</v>
      </c>
      <c r="M30" s="85">
        <v>34729842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13059200</v>
      </c>
      <c r="D31" s="64">
        <v>18223400</v>
      </c>
      <c r="E31" s="65">
        <f t="shared" si="0"/>
        <v>5164200</v>
      </c>
      <c r="F31" s="63">
        <v>14967750</v>
      </c>
      <c r="G31" s="64">
        <v>19867950</v>
      </c>
      <c r="H31" s="65">
        <f t="shared" si="1"/>
        <v>4900200</v>
      </c>
      <c r="I31" s="65">
        <v>20945112</v>
      </c>
      <c r="J31" s="30">
        <f t="shared" si="2"/>
        <v>39.544535653026216</v>
      </c>
      <c r="K31" s="31">
        <f t="shared" si="3"/>
        <v>32.738387533196374</v>
      </c>
      <c r="L31" s="84">
        <v>32016460</v>
      </c>
      <c r="M31" s="85">
        <v>34729842</v>
      </c>
      <c r="N31" s="32">
        <f t="shared" si="4"/>
        <v>16.12982821960954</v>
      </c>
      <c r="O31" s="31">
        <f t="shared" si="5"/>
        <v>14.109479680327944</v>
      </c>
      <c r="P31" s="6"/>
      <c r="Q31" s="33"/>
    </row>
    <row r="32" spans="1:17" ht="12.75">
      <c r="A32" s="7"/>
      <c r="B32" s="29" t="s">
        <v>36</v>
      </c>
      <c r="C32" s="63">
        <v>10105400</v>
      </c>
      <c r="D32" s="64">
        <v>13793060</v>
      </c>
      <c r="E32" s="65">
        <f t="shared" si="0"/>
        <v>3687660</v>
      </c>
      <c r="F32" s="63">
        <v>10111092</v>
      </c>
      <c r="G32" s="64">
        <v>8861892</v>
      </c>
      <c r="H32" s="65">
        <f t="shared" si="1"/>
        <v>-1249200</v>
      </c>
      <c r="I32" s="65">
        <v>9287262</v>
      </c>
      <c r="J32" s="30">
        <f t="shared" si="2"/>
        <v>36.491974587844126</v>
      </c>
      <c r="K32" s="31">
        <f t="shared" si="3"/>
        <v>-12.354748626557843</v>
      </c>
      <c r="L32" s="84">
        <v>32016460</v>
      </c>
      <c r="M32" s="85">
        <v>34729842</v>
      </c>
      <c r="N32" s="32">
        <f t="shared" si="4"/>
        <v>11.518012922103193</v>
      </c>
      <c r="O32" s="31">
        <f t="shared" si="5"/>
        <v>-3.596906660272166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32300600</v>
      </c>
      <c r="D33" s="82">
        <v>32016460</v>
      </c>
      <c r="E33" s="83">
        <f t="shared" si="0"/>
        <v>-284140</v>
      </c>
      <c r="F33" s="81">
        <f>SUM(F28:F32)</f>
        <v>36830842</v>
      </c>
      <c r="G33" s="82">
        <v>34729842</v>
      </c>
      <c r="H33" s="83">
        <f t="shared" si="1"/>
        <v>-2101000</v>
      </c>
      <c r="I33" s="83">
        <v>40732374</v>
      </c>
      <c r="J33" s="58">
        <f t="shared" si="2"/>
        <v>-0.879674061782134</v>
      </c>
      <c r="K33" s="59">
        <f t="shared" si="3"/>
        <v>-5.704458236387862</v>
      </c>
      <c r="L33" s="96">
        <v>32016460</v>
      </c>
      <c r="M33" s="97">
        <v>34729842</v>
      </c>
      <c r="N33" s="60">
        <f t="shared" si="4"/>
        <v>-0.8874810019596171</v>
      </c>
      <c r="O33" s="59">
        <f t="shared" si="5"/>
        <v>-6.049552428139466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2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40917333</v>
      </c>
      <c r="D8" s="64">
        <v>41875212</v>
      </c>
      <c r="E8" s="65">
        <f>($D8-$C8)</f>
        <v>957879</v>
      </c>
      <c r="F8" s="63">
        <v>43126865</v>
      </c>
      <c r="G8" s="64">
        <v>43801472</v>
      </c>
      <c r="H8" s="65">
        <f>($G8-$F8)</f>
        <v>674607</v>
      </c>
      <c r="I8" s="65">
        <v>45816339</v>
      </c>
      <c r="J8" s="30">
        <f>IF($C8=0,0,($E8/$C8)*100)</f>
        <v>2.341010348841651</v>
      </c>
      <c r="K8" s="31">
        <f>IF($F8=0,0,($H8/$F8)*100)</f>
        <v>1.564238439311552</v>
      </c>
      <c r="L8" s="84">
        <v>158355034</v>
      </c>
      <c r="M8" s="85">
        <v>165132830</v>
      </c>
      <c r="N8" s="32">
        <f>IF($L8=0,0,($E8/$L8)*100)</f>
        <v>0.6048933057600178</v>
      </c>
      <c r="O8" s="31">
        <f>IF($M8=0,0,($H8/$M8)*100)</f>
        <v>0.4085238531913975</v>
      </c>
      <c r="P8" s="6"/>
      <c r="Q8" s="33"/>
    </row>
    <row r="9" spans="1:17" ht="12.75">
      <c r="A9" s="3"/>
      <c r="B9" s="29" t="s">
        <v>16</v>
      </c>
      <c r="C9" s="63">
        <v>670007</v>
      </c>
      <c r="D9" s="64">
        <v>664286</v>
      </c>
      <c r="E9" s="65">
        <f>($D9-$C9)</f>
        <v>-5721</v>
      </c>
      <c r="F9" s="63">
        <v>706187</v>
      </c>
      <c r="G9" s="64">
        <v>694843</v>
      </c>
      <c r="H9" s="65">
        <f>($G9-$F9)</f>
        <v>-11344</v>
      </c>
      <c r="I9" s="65">
        <v>726805</v>
      </c>
      <c r="J9" s="30">
        <f>IF($C9=0,0,($E9/$C9)*100)</f>
        <v>-0.8538716759675645</v>
      </c>
      <c r="K9" s="31">
        <f>IF($F9=0,0,($H9/$F9)*100)</f>
        <v>-1.6063733826875883</v>
      </c>
      <c r="L9" s="84">
        <v>158355034</v>
      </c>
      <c r="M9" s="85">
        <v>165132830</v>
      </c>
      <c r="N9" s="32">
        <f>IF($L9=0,0,($E9/$L9)*100)</f>
        <v>-0.0036127680033209426</v>
      </c>
      <c r="O9" s="31">
        <f>IF($M9=0,0,($H9/$M9)*100)</f>
        <v>-0.006869621261865372</v>
      </c>
      <c r="P9" s="6"/>
      <c r="Q9" s="33"/>
    </row>
    <row r="10" spans="1:17" ht="12.75">
      <c r="A10" s="3"/>
      <c r="B10" s="29" t="s">
        <v>17</v>
      </c>
      <c r="C10" s="63">
        <v>117871137</v>
      </c>
      <c r="D10" s="64">
        <v>115815536</v>
      </c>
      <c r="E10" s="65">
        <f aca="true" t="shared" si="0" ref="E10:E33">($D10-$C10)</f>
        <v>-2055601</v>
      </c>
      <c r="F10" s="63">
        <v>124574803</v>
      </c>
      <c r="G10" s="64">
        <v>120636515</v>
      </c>
      <c r="H10" s="65">
        <f aca="true" t="shared" si="1" ref="H10:H33">($G10-$F10)</f>
        <v>-3938288</v>
      </c>
      <c r="I10" s="65">
        <v>127986220</v>
      </c>
      <c r="J10" s="30">
        <f aca="true" t="shared" si="2" ref="J10:J33">IF($C10=0,0,($E10/$C10)*100)</f>
        <v>-1.7439392308568298</v>
      </c>
      <c r="K10" s="31">
        <f aca="true" t="shared" si="3" ref="K10:K33">IF($F10=0,0,($H10/$F10)*100)</f>
        <v>-3.161384088241344</v>
      </c>
      <c r="L10" s="84">
        <v>158355034</v>
      </c>
      <c r="M10" s="85">
        <v>165132830</v>
      </c>
      <c r="N10" s="32">
        <f aca="true" t="shared" si="4" ref="N10:N33">IF($L10=0,0,($E10/$L10)*100)</f>
        <v>-1.2980964027957584</v>
      </c>
      <c r="O10" s="31">
        <f aca="true" t="shared" si="5" ref="O10:O33">IF($M10=0,0,($H10/$M10)*100)</f>
        <v>-2.384921278221902</v>
      </c>
      <c r="P10" s="6"/>
      <c r="Q10" s="33"/>
    </row>
    <row r="11" spans="1:17" ht="16.5">
      <c r="A11" s="7"/>
      <c r="B11" s="34" t="s">
        <v>18</v>
      </c>
      <c r="C11" s="66">
        <f>SUM(C8:C10)</f>
        <v>159458477</v>
      </c>
      <c r="D11" s="67">
        <v>158355034</v>
      </c>
      <c r="E11" s="68">
        <f t="shared" si="0"/>
        <v>-1103443</v>
      </c>
      <c r="F11" s="66">
        <f>SUM(F8:F10)</f>
        <v>168407855</v>
      </c>
      <c r="G11" s="67">
        <v>165132830</v>
      </c>
      <c r="H11" s="68">
        <f t="shared" si="1"/>
        <v>-3275025</v>
      </c>
      <c r="I11" s="68">
        <v>174529364</v>
      </c>
      <c r="J11" s="35">
        <f t="shared" si="2"/>
        <v>-0.6919939414697909</v>
      </c>
      <c r="K11" s="36">
        <f t="shared" si="3"/>
        <v>-1.9446984821462159</v>
      </c>
      <c r="L11" s="86">
        <v>158355034</v>
      </c>
      <c r="M11" s="87">
        <v>165132830</v>
      </c>
      <c r="N11" s="37">
        <f t="shared" si="4"/>
        <v>-0.6968158650390615</v>
      </c>
      <c r="O11" s="36">
        <f t="shared" si="5"/>
        <v>-1.9832670462923696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74102213</v>
      </c>
      <c r="D13" s="64">
        <v>74285054</v>
      </c>
      <c r="E13" s="65">
        <f t="shared" si="0"/>
        <v>182841</v>
      </c>
      <c r="F13" s="63">
        <v>79067056</v>
      </c>
      <c r="G13" s="64">
        <v>78927887</v>
      </c>
      <c r="H13" s="65">
        <f t="shared" si="1"/>
        <v>-139169</v>
      </c>
      <c r="I13" s="65">
        <v>83860876</v>
      </c>
      <c r="J13" s="30">
        <f t="shared" si="2"/>
        <v>0.24674161890414795</v>
      </c>
      <c r="K13" s="31">
        <f t="shared" si="3"/>
        <v>-0.1760138887680351</v>
      </c>
      <c r="L13" s="84">
        <v>154444675</v>
      </c>
      <c r="M13" s="85">
        <v>162289012</v>
      </c>
      <c r="N13" s="32">
        <f t="shared" si="4"/>
        <v>0.11838608226538078</v>
      </c>
      <c r="O13" s="31">
        <f t="shared" si="5"/>
        <v>-0.08575380322113244</v>
      </c>
      <c r="P13" s="6"/>
      <c r="Q13" s="33"/>
    </row>
    <row r="14" spans="1:17" ht="12.75">
      <c r="A14" s="3"/>
      <c r="B14" s="29" t="s">
        <v>21</v>
      </c>
      <c r="C14" s="63">
        <v>1851266</v>
      </c>
      <c r="D14" s="64">
        <v>1835458</v>
      </c>
      <c r="E14" s="65">
        <f t="shared" si="0"/>
        <v>-15808</v>
      </c>
      <c r="F14" s="63">
        <v>1951234</v>
      </c>
      <c r="G14" s="64">
        <v>1919889</v>
      </c>
      <c r="H14" s="65">
        <f t="shared" si="1"/>
        <v>-31345</v>
      </c>
      <c r="I14" s="65">
        <v>2008204</v>
      </c>
      <c r="J14" s="30">
        <f t="shared" si="2"/>
        <v>-0.8539021404811626</v>
      </c>
      <c r="K14" s="31">
        <f t="shared" si="3"/>
        <v>-1.6064193223365317</v>
      </c>
      <c r="L14" s="84">
        <v>154444675</v>
      </c>
      <c r="M14" s="85">
        <v>162289012</v>
      </c>
      <c r="N14" s="32">
        <f t="shared" si="4"/>
        <v>-0.010235380404018462</v>
      </c>
      <c r="O14" s="31">
        <f t="shared" si="5"/>
        <v>-0.019314308229321158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154444675</v>
      </c>
      <c r="M15" s="85">
        <v>162289012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154444675</v>
      </c>
      <c r="M16" s="85">
        <v>162289012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64194449</v>
      </c>
      <c r="D17" s="64">
        <v>78324163</v>
      </c>
      <c r="E17" s="65">
        <f t="shared" si="0"/>
        <v>14129714</v>
      </c>
      <c r="F17" s="63">
        <v>67816395</v>
      </c>
      <c r="G17" s="64">
        <v>81441236</v>
      </c>
      <c r="H17" s="65">
        <f t="shared" si="1"/>
        <v>13624841</v>
      </c>
      <c r="I17" s="65">
        <v>85781416</v>
      </c>
      <c r="J17" s="42">
        <f t="shared" si="2"/>
        <v>22.01080345747652</v>
      </c>
      <c r="K17" s="31">
        <f t="shared" si="3"/>
        <v>20.090777458754626</v>
      </c>
      <c r="L17" s="88">
        <v>154444675</v>
      </c>
      <c r="M17" s="85">
        <v>162289012</v>
      </c>
      <c r="N17" s="32">
        <f t="shared" si="4"/>
        <v>9.148722026188343</v>
      </c>
      <c r="O17" s="31">
        <f t="shared" si="5"/>
        <v>8.395418045924144</v>
      </c>
      <c r="P17" s="6"/>
      <c r="Q17" s="33"/>
    </row>
    <row r="18" spans="1:17" ht="16.5">
      <c r="A18" s="3"/>
      <c r="B18" s="34" t="s">
        <v>24</v>
      </c>
      <c r="C18" s="66">
        <f>SUM(C13:C17)</f>
        <v>140147928</v>
      </c>
      <c r="D18" s="67">
        <v>154444675</v>
      </c>
      <c r="E18" s="68">
        <f t="shared" si="0"/>
        <v>14296747</v>
      </c>
      <c r="F18" s="66">
        <f>SUM(F13:F17)</f>
        <v>148834685</v>
      </c>
      <c r="G18" s="67">
        <v>162289012</v>
      </c>
      <c r="H18" s="68">
        <f t="shared" si="1"/>
        <v>13454327</v>
      </c>
      <c r="I18" s="68">
        <v>171650496</v>
      </c>
      <c r="J18" s="43">
        <f t="shared" si="2"/>
        <v>10.201183281139912</v>
      </c>
      <c r="K18" s="36">
        <f t="shared" si="3"/>
        <v>9.03977926919387</v>
      </c>
      <c r="L18" s="89">
        <v>154444675</v>
      </c>
      <c r="M18" s="87">
        <v>162289012</v>
      </c>
      <c r="N18" s="37">
        <f t="shared" si="4"/>
        <v>9.256872728049705</v>
      </c>
      <c r="O18" s="36">
        <f t="shared" si="5"/>
        <v>8.29034993447369</v>
      </c>
      <c r="P18" s="6"/>
      <c r="Q18" s="38"/>
    </row>
    <row r="19" spans="1:17" ht="16.5">
      <c r="A19" s="44"/>
      <c r="B19" s="45" t="s">
        <v>25</v>
      </c>
      <c r="C19" s="72">
        <f>C11-C18</f>
        <v>19310549</v>
      </c>
      <c r="D19" s="73">
        <v>3910359</v>
      </c>
      <c r="E19" s="74">
        <f t="shared" si="0"/>
        <v>-15400190</v>
      </c>
      <c r="F19" s="75">
        <f>F11-F18</f>
        <v>19573170</v>
      </c>
      <c r="G19" s="76">
        <v>2843818</v>
      </c>
      <c r="H19" s="77">
        <f t="shared" si="1"/>
        <v>-16729352</v>
      </c>
      <c r="I19" s="77">
        <v>2878868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35372452</v>
      </c>
      <c r="M22" s="85">
        <v>42370469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3810352</v>
      </c>
      <c r="E23" s="65">
        <f t="shared" si="0"/>
        <v>3810352</v>
      </c>
      <c r="F23" s="63">
        <v>0</v>
      </c>
      <c r="G23" s="64">
        <v>2743819</v>
      </c>
      <c r="H23" s="65">
        <f t="shared" si="1"/>
        <v>2743819</v>
      </c>
      <c r="I23" s="65">
        <v>2778875</v>
      </c>
      <c r="J23" s="30">
        <f t="shared" si="2"/>
        <v>0</v>
      </c>
      <c r="K23" s="31">
        <f t="shared" si="3"/>
        <v>0</v>
      </c>
      <c r="L23" s="84">
        <v>35372452</v>
      </c>
      <c r="M23" s="85">
        <v>42370469</v>
      </c>
      <c r="N23" s="32">
        <f t="shared" si="4"/>
        <v>10.772088969122073</v>
      </c>
      <c r="O23" s="31">
        <f t="shared" si="5"/>
        <v>6.475781516602991</v>
      </c>
      <c r="P23" s="6"/>
      <c r="Q23" s="33"/>
    </row>
    <row r="24" spans="1:17" ht="12.75">
      <c r="A24" s="7"/>
      <c r="B24" s="29" t="s">
        <v>29</v>
      </c>
      <c r="C24" s="63">
        <v>27991991</v>
      </c>
      <c r="D24" s="64">
        <v>31562100</v>
      </c>
      <c r="E24" s="65">
        <f t="shared" si="0"/>
        <v>3570109</v>
      </c>
      <c r="F24" s="63">
        <v>30577999</v>
      </c>
      <c r="G24" s="64">
        <v>39626650</v>
      </c>
      <c r="H24" s="65">
        <f t="shared" si="1"/>
        <v>9048651</v>
      </c>
      <c r="I24" s="65">
        <v>32439051</v>
      </c>
      <c r="J24" s="30">
        <f t="shared" si="2"/>
        <v>12.754037395910853</v>
      </c>
      <c r="K24" s="31">
        <f t="shared" si="3"/>
        <v>29.592031185559264</v>
      </c>
      <c r="L24" s="84">
        <v>35372452</v>
      </c>
      <c r="M24" s="85">
        <v>42370469</v>
      </c>
      <c r="N24" s="32">
        <f t="shared" si="4"/>
        <v>10.092907893408125</v>
      </c>
      <c r="O24" s="31">
        <f t="shared" si="5"/>
        <v>21.356032193082402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35372452</v>
      </c>
      <c r="M25" s="85">
        <v>42370469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27991991</v>
      </c>
      <c r="D26" s="67">
        <v>35372452</v>
      </c>
      <c r="E26" s="68">
        <f t="shared" si="0"/>
        <v>7380461</v>
      </c>
      <c r="F26" s="66">
        <f>SUM(F22:F25)</f>
        <v>30577999</v>
      </c>
      <c r="G26" s="67">
        <v>42370469</v>
      </c>
      <c r="H26" s="68">
        <f t="shared" si="1"/>
        <v>11792470</v>
      </c>
      <c r="I26" s="68">
        <v>35217926</v>
      </c>
      <c r="J26" s="43">
        <f t="shared" si="2"/>
        <v>26.366330998034403</v>
      </c>
      <c r="K26" s="36">
        <f t="shared" si="3"/>
        <v>38.565211543109804</v>
      </c>
      <c r="L26" s="89">
        <v>35372452</v>
      </c>
      <c r="M26" s="87">
        <v>42370469</v>
      </c>
      <c r="N26" s="37">
        <f t="shared" si="4"/>
        <v>20.864996862530198</v>
      </c>
      <c r="O26" s="36">
        <f t="shared" si="5"/>
        <v>27.83181370968539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35472452</v>
      </c>
      <c r="M28" s="85">
        <v>42470469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5610000</v>
      </c>
      <c r="D29" s="64">
        <v>10303000</v>
      </c>
      <c r="E29" s="65">
        <f t="shared" si="0"/>
        <v>4693000</v>
      </c>
      <c r="F29" s="63">
        <v>6752000</v>
      </c>
      <c r="G29" s="64">
        <v>16820000</v>
      </c>
      <c r="H29" s="65">
        <f t="shared" si="1"/>
        <v>10068000</v>
      </c>
      <c r="I29" s="65">
        <v>8500000</v>
      </c>
      <c r="J29" s="30">
        <f t="shared" si="2"/>
        <v>83.6541889483066</v>
      </c>
      <c r="K29" s="31">
        <f t="shared" si="3"/>
        <v>149.11137440758293</v>
      </c>
      <c r="L29" s="84">
        <v>35472452</v>
      </c>
      <c r="M29" s="85">
        <v>42470469</v>
      </c>
      <c r="N29" s="32">
        <f t="shared" si="4"/>
        <v>13.22998477804692</v>
      </c>
      <c r="O29" s="31">
        <f t="shared" si="5"/>
        <v>23.705883728291298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35472452</v>
      </c>
      <c r="M30" s="85">
        <v>42470469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22381991</v>
      </c>
      <c r="D31" s="64">
        <v>19659100</v>
      </c>
      <c r="E31" s="65">
        <f t="shared" si="0"/>
        <v>-2722891</v>
      </c>
      <c r="F31" s="63">
        <v>23825999</v>
      </c>
      <c r="G31" s="64">
        <v>21133050</v>
      </c>
      <c r="H31" s="65">
        <f t="shared" si="1"/>
        <v>-2692949</v>
      </c>
      <c r="I31" s="65">
        <v>22188465</v>
      </c>
      <c r="J31" s="30">
        <f t="shared" si="2"/>
        <v>-12.165544164502613</v>
      </c>
      <c r="K31" s="31">
        <f t="shared" si="3"/>
        <v>-11.302564899797066</v>
      </c>
      <c r="L31" s="84">
        <v>35472452</v>
      </c>
      <c r="M31" s="85">
        <v>42470469</v>
      </c>
      <c r="N31" s="32">
        <f t="shared" si="4"/>
        <v>-7.67607212492669</v>
      </c>
      <c r="O31" s="31">
        <f t="shared" si="5"/>
        <v>-6.340756444201263</v>
      </c>
      <c r="P31" s="6"/>
      <c r="Q31" s="33"/>
    </row>
    <row r="32" spans="1:17" ht="12.75">
      <c r="A32" s="7"/>
      <c r="B32" s="29" t="s">
        <v>36</v>
      </c>
      <c r="C32" s="63">
        <v>0</v>
      </c>
      <c r="D32" s="64">
        <v>5510352</v>
      </c>
      <c r="E32" s="65">
        <f t="shared" si="0"/>
        <v>5510352</v>
      </c>
      <c r="F32" s="63">
        <v>0</v>
      </c>
      <c r="G32" s="64">
        <v>4517419</v>
      </c>
      <c r="H32" s="65">
        <f t="shared" si="1"/>
        <v>4517419</v>
      </c>
      <c r="I32" s="65">
        <v>4629461</v>
      </c>
      <c r="J32" s="30">
        <f t="shared" si="2"/>
        <v>0</v>
      </c>
      <c r="K32" s="31">
        <f t="shared" si="3"/>
        <v>0</v>
      </c>
      <c r="L32" s="84">
        <v>35472452</v>
      </c>
      <c r="M32" s="85">
        <v>42470469</v>
      </c>
      <c r="N32" s="32">
        <f t="shared" si="4"/>
        <v>15.534172827973663</v>
      </c>
      <c r="O32" s="31">
        <f t="shared" si="5"/>
        <v>10.636611995031183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27991991</v>
      </c>
      <c r="D33" s="82">
        <v>35472452</v>
      </c>
      <c r="E33" s="83">
        <f t="shared" si="0"/>
        <v>7480461</v>
      </c>
      <c r="F33" s="81">
        <f>SUM(F28:F32)</f>
        <v>30577999</v>
      </c>
      <c r="G33" s="82">
        <v>42470469</v>
      </c>
      <c r="H33" s="83">
        <f t="shared" si="1"/>
        <v>11892470</v>
      </c>
      <c r="I33" s="83">
        <v>35317926</v>
      </c>
      <c r="J33" s="58">
        <f t="shared" si="2"/>
        <v>26.723576040018017</v>
      </c>
      <c r="K33" s="59">
        <f t="shared" si="3"/>
        <v>38.89224406083603</v>
      </c>
      <c r="L33" s="96">
        <v>35472452</v>
      </c>
      <c r="M33" s="97">
        <v>42470469</v>
      </c>
      <c r="N33" s="60">
        <f t="shared" si="4"/>
        <v>21.088085481093895</v>
      </c>
      <c r="O33" s="59">
        <f t="shared" si="5"/>
        <v>28.001739279121217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106538855</v>
      </c>
      <c r="D8" s="64">
        <v>106538855</v>
      </c>
      <c r="E8" s="65">
        <f>($D8-$C8)</f>
        <v>0</v>
      </c>
      <c r="F8" s="63">
        <v>111520198</v>
      </c>
      <c r="G8" s="64">
        <v>111520198</v>
      </c>
      <c r="H8" s="65">
        <f>($G8-$F8)</f>
        <v>0</v>
      </c>
      <c r="I8" s="65">
        <v>118211411</v>
      </c>
      <c r="J8" s="30">
        <f>IF($C8=0,0,($E8/$C8)*100)</f>
        <v>0</v>
      </c>
      <c r="K8" s="31">
        <f>IF($F8=0,0,($H8/$F8)*100)</f>
        <v>0</v>
      </c>
      <c r="L8" s="84">
        <v>437344735</v>
      </c>
      <c r="M8" s="85">
        <v>446491375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81642804</v>
      </c>
      <c r="D9" s="64">
        <v>81642804</v>
      </c>
      <c r="E9" s="65">
        <f>($D9-$C9)</f>
        <v>0</v>
      </c>
      <c r="F9" s="63">
        <v>86541373</v>
      </c>
      <c r="G9" s="64">
        <v>86541373</v>
      </c>
      <c r="H9" s="65">
        <f>($G9-$F9)</f>
        <v>0</v>
      </c>
      <c r="I9" s="65">
        <v>91733856</v>
      </c>
      <c r="J9" s="30">
        <f>IF($C9=0,0,($E9/$C9)*100)</f>
        <v>0</v>
      </c>
      <c r="K9" s="31">
        <f>IF($F9=0,0,($H9/$F9)*100)</f>
        <v>0</v>
      </c>
      <c r="L9" s="84">
        <v>437344735</v>
      </c>
      <c r="M9" s="85">
        <v>446491375</v>
      </c>
      <c r="N9" s="32">
        <f>IF($L9=0,0,($E9/$L9)*100)</f>
        <v>0</v>
      </c>
      <c r="O9" s="31">
        <f>IF($M9=0,0,($H9/$M9)*100)</f>
        <v>0</v>
      </c>
      <c r="P9" s="6"/>
      <c r="Q9" s="33"/>
    </row>
    <row r="10" spans="1:17" ht="12.75">
      <c r="A10" s="3"/>
      <c r="B10" s="29" t="s">
        <v>17</v>
      </c>
      <c r="C10" s="63">
        <v>240311724</v>
      </c>
      <c r="D10" s="64">
        <v>249163076</v>
      </c>
      <c r="E10" s="65">
        <f aca="true" t="shared" si="0" ref="E10:E33">($D10-$C10)</f>
        <v>8851352</v>
      </c>
      <c r="F10" s="63">
        <v>248705806</v>
      </c>
      <c r="G10" s="64">
        <v>248429804</v>
      </c>
      <c r="H10" s="65">
        <f aca="true" t="shared" si="1" ref="H10:H33">($G10-$F10)</f>
        <v>-276002</v>
      </c>
      <c r="I10" s="65">
        <v>269983788</v>
      </c>
      <c r="J10" s="30">
        <f aca="true" t="shared" si="2" ref="J10:J33">IF($C10=0,0,($E10/$C10)*100)</f>
        <v>3.683279306006727</v>
      </c>
      <c r="K10" s="31">
        <f aca="true" t="shared" si="3" ref="K10:K33">IF($F10=0,0,($H10/$F10)*100)</f>
        <v>-0.1109752942398136</v>
      </c>
      <c r="L10" s="84">
        <v>437344735</v>
      </c>
      <c r="M10" s="85">
        <v>446491375</v>
      </c>
      <c r="N10" s="32">
        <f aca="true" t="shared" si="4" ref="N10:N33">IF($L10=0,0,($E10/$L10)*100)</f>
        <v>2.0238844306654338</v>
      </c>
      <c r="O10" s="31">
        <f aca="true" t="shared" si="5" ref="O10:O33">IF($M10=0,0,($H10/$M10)*100)</f>
        <v>-0.06181575176004239</v>
      </c>
      <c r="P10" s="6"/>
      <c r="Q10" s="33"/>
    </row>
    <row r="11" spans="1:17" ht="16.5">
      <c r="A11" s="7"/>
      <c r="B11" s="34" t="s">
        <v>18</v>
      </c>
      <c r="C11" s="66">
        <f>SUM(C8:C10)</f>
        <v>428493383</v>
      </c>
      <c r="D11" s="67">
        <v>437344735</v>
      </c>
      <c r="E11" s="68">
        <f t="shared" si="0"/>
        <v>8851352</v>
      </c>
      <c r="F11" s="66">
        <f>SUM(F8:F10)</f>
        <v>446767377</v>
      </c>
      <c r="G11" s="67">
        <v>446491375</v>
      </c>
      <c r="H11" s="68">
        <f t="shared" si="1"/>
        <v>-276002</v>
      </c>
      <c r="I11" s="68">
        <v>479929055</v>
      </c>
      <c r="J11" s="35">
        <f t="shared" si="2"/>
        <v>2.0656916421974243</v>
      </c>
      <c r="K11" s="36">
        <f t="shared" si="3"/>
        <v>-0.06177756349474908</v>
      </c>
      <c r="L11" s="86">
        <v>437344735</v>
      </c>
      <c r="M11" s="87">
        <v>446491375</v>
      </c>
      <c r="N11" s="37">
        <f t="shared" si="4"/>
        <v>2.0238844306654338</v>
      </c>
      <c r="O11" s="36">
        <f t="shared" si="5"/>
        <v>-0.06181575176004239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174811186</v>
      </c>
      <c r="D13" s="64">
        <v>183004536</v>
      </c>
      <c r="E13" s="65">
        <f t="shared" si="0"/>
        <v>8193350</v>
      </c>
      <c r="F13" s="63">
        <v>188779858</v>
      </c>
      <c r="G13" s="64">
        <v>188674858</v>
      </c>
      <c r="H13" s="65">
        <f t="shared" si="1"/>
        <v>-105000</v>
      </c>
      <c r="I13" s="65">
        <v>199891124</v>
      </c>
      <c r="J13" s="30">
        <f t="shared" si="2"/>
        <v>4.686971233065142</v>
      </c>
      <c r="K13" s="31">
        <f t="shared" si="3"/>
        <v>-0.05562034059798901</v>
      </c>
      <c r="L13" s="84">
        <v>421402333</v>
      </c>
      <c r="M13" s="85">
        <v>435170161</v>
      </c>
      <c r="N13" s="32">
        <f t="shared" si="4"/>
        <v>1.9443057995599657</v>
      </c>
      <c r="O13" s="31">
        <f t="shared" si="5"/>
        <v>-0.024128492578331905</v>
      </c>
      <c r="P13" s="6"/>
      <c r="Q13" s="33"/>
    </row>
    <row r="14" spans="1:17" ht="12.75">
      <c r="A14" s="3"/>
      <c r="B14" s="29" t="s">
        <v>21</v>
      </c>
      <c r="C14" s="63">
        <v>20500000</v>
      </c>
      <c r="D14" s="64">
        <v>20500000</v>
      </c>
      <c r="E14" s="65">
        <f t="shared" si="0"/>
        <v>0</v>
      </c>
      <c r="F14" s="63">
        <v>19300000</v>
      </c>
      <c r="G14" s="64">
        <v>19300000</v>
      </c>
      <c r="H14" s="65">
        <f t="shared" si="1"/>
        <v>0</v>
      </c>
      <c r="I14" s="65">
        <v>20458000</v>
      </c>
      <c r="J14" s="30">
        <f t="shared" si="2"/>
        <v>0</v>
      </c>
      <c r="K14" s="31">
        <f t="shared" si="3"/>
        <v>0</v>
      </c>
      <c r="L14" s="84">
        <v>421402333</v>
      </c>
      <c r="M14" s="85">
        <v>435170161</v>
      </c>
      <c r="N14" s="32">
        <f t="shared" si="4"/>
        <v>0</v>
      </c>
      <c r="O14" s="31">
        <f t="shared" si="5"/>
        <v>0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421402333</v>
      </c>
      <c r="M15" s="85">
        <v>435170161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68250000</v>
      </c>
      <c r="D16" s="64">
        <v>68250000</v>
      </c>
      <c r="E16" s="65">
        <f t="shared" si="0"/>
        <v>0</v>
      </c>
      <c r="F16" s="63">
        <v>71662500</v>
      </c>
      <c r="G16" s="64">
        <v>71662500</v>
      </c>
      <c r="H16" s="65">
        <f t="shared" si="1"/>
        <v>0</v>
      </c>
      <c r="I16" s="65">
        <v>75962250</v>
      </c>
      <c r="J16" s="30">
        <f t="shared" si="2"/>
        <v>0</v>
      </c>
      <c r="K16" s="31">
        <f t="shared" si="3"/>
        <v>0</v>
      </c>
      <c r="L16" s="84">
        <v>421402333</v>
      </c>
      <c r="M16" s="85">
        <v>435170161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148902797</v>
      </c>
      <c r="D17" s="64">
        <v>149647797</v>
      </c>
      <c r="E17" s="65">
        <f t="shared" si="0"/>
        <v>745000</v>
      </c>
      <c r="F17" s="63">
        <v>155596803</v>
      </c>
      <c r="G17" s="64">
        <v>155532803</v>
      </c>
      <c r="H17" s="65">
        <f t="shared" si="1"/>
        <v>-64000</v>
      </c>
      <c r="I17" s="65">
        <v>165025410</v>
      </c>
      <c r="J17" s="42">
        <f t="shared" si="2"/>
        <v>0.5003263974954076</v>
      </c>
      <c r="K17" s="31">
        <f t="shared" si="3"/>
        <v>-0.04113195050672089</v>
      </c>
      <c r="L17" s="88">
        <v>421402333</v>
      </c>
      <c r="M17" s="85">
        <v>435170161</v>
      </c>
      <c r="N17" s="32">
        <f t="shared" si="4"/>
        <v>0.17679066812380462</v>
      </c>
      <c r="O17" s="31">
        <f t="shared" si="5"/>
        <v>-0.014706890714411827</v>
      </c>
      <c r="P17" s="6"/>
      <c r="Q17" s="33"/>
    </row>
    <row r="18" spans="1:17" ht="16.5">
      <c r="A18" s="3"/>
      <c r="B18" s="34" t="s">
        <v>24</v>
      </c>
      <c r="C18" s="66">
        <f>SUM(C13:C17)</f>
        <v>412463983</v>
      </c>
      <c r="D18" s="67">
        <v>421402333</v>
      </c>
      <c r="E18" s="68">
        <f t="shared" si="0"/>
        <v>8938350</v>
      </c>
      <c r="F18" s="66">
        <f>SUM(F13:F17)</f>
        <v>435339161</v>
      </c>
      <c r="G18" s="67">
        <v>435170161</v>
      </c>
      <c r="H18" s="68">
        <f t="shared" si="1"/>
        <v>-169000</v>
      </c>
      <c r="I18" s="68">
        <v>461336784</v>
      </c>
      <c r="J18" s="43">
        <f t="shared" si="2"/>
        <v>2.167061941987793</v>
      </c>
      <c r="K18" s="36">
        <f t="shared" si="3"/>
        <v>-0.03882030727761705</v>
      </c>
      <c r="L18" s="89">
        <v>421402333</v>
      </c>
      <c r="M18" s="87">
        <v>435170161</v>
      </c>
      <c r="N18" s="37">
        <f t="shared" si="4"/>
        <v>2.1210964676837705</v>
      </c>
      <c r="O18" s="36">
        <f t="shared" si="5"/>
        <v>-0.03883538329274373</v>
      </c>
      <c r="P18" s="6"/>
      <c r="Q18" s="38"/>
    </row>
    <row r="19" spans="1:17" ht="16.5">
      <c r="A19" s="44"/>
      <c r="B19" s="45" t="s">
        <v>25</v>
      </c>
      <c r="C19" s="72">
        <f>C11-C18</f>
        <v>16029400</v>
      </c>
      <c r="D19" s="73">
        <v>15942402</v>
      </c>
      <c r="E19" s="74">
        <f t="shared" si="0"/>
        <v>-86998</v>
      </c>
      <c r="F19" s="75">
        <f>F11-F18</f>
        <v>11428216</v>
      </c>
      <c r="G19" s="76">
        <v>11321214</v>
      </c>
      <c r="H19" s="77">
        <f t="shared" si="1"/>
        <v>-107002</v>
      </c>
      <c r="I19" s="77">
        <v>18592271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85590700</v>
      </c>
      <c r="M22" s="85">
        <v>55563400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85590700</v>
      </c>
      <c r="M23" s="85">
        <v>55563400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45629050</v>
      </c>
      <c r="D24" s="64">
        <v>85590700</v>
      </c>
      <c r="E24" s="65">
        <f t="shared" si="0"/>
        <v>39961650</v>
      </c>
      <c r="F24" s="63">
        <v>39973481</v>
      </c>
      <c r="G24" s="64">
        <v>55563400</v>
      </c>
      <c r="H24" s="65">
        <f t="shared" si="1"/>
        <v>15589919</v>
      </c>
      <c r="I24" s="65">
        <v>50577850</v>
      </c>
      <c r="J24" s="30">
        <f t="shared" si="2"/>
        <v>87.57940391044741</v>
      </c>
      <c r="K24" s="31">
        <f t="shared" si="3"/>
        <v>39.000653958558175</v>
      </c>
      <c r="L24" s="84">
        <v>85590700</v>
      </c>
      <c r="M24" s="85">
        <v>55563400</v>
      </c>
      <c r="N24" s="32">
        <f t="shared" si="4"/>
        <v>46.689243107019806</v>
      </c>
      <c r="O24" s="31">
        <f t="shared" si="5"/>
        <v>28.057892425589507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85590700</v>
      </c>
      <c r="M25" s="85">
        <v>55563400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45629050</v>
      </c>
      <c r="D26" s="67">
        <v>85590700</v>
      </c>
      <c r="E26" s="68">
        <f t="shared" si="0"/>
        <v>39961650</v>
      </c>
      <c r="F26" s="66">
        <f>SUM(F22:F25)</f>
        <v>39973481</v>
      </c>
      <c r="G26" s="67">
        <v>55563400</v>
      </c>
      <c r="H26" s="68">
        <f t="shared" si="1"/>
        <v>15589919</v>
      </c>
      <c r="I26" s="68">
        <v>50577850</v>
      </c>
      <c r="J26" s="43">
        <f t="shared" si="2"/>
        <v>87.57940391044741</v>
      </c>
      <c r="K26" s="36">
        <f t="shared" si="3"/>
        <v>39.000653958558175</v>
      </c>
      <c r="L26" s="89">
        <v>85590700</v>
      </c>
      <c r="M26" s="87">
        <v>55563400</v>
      </c>
      <c r="N26" s="37">
        <f t="shared" si="4"/>
        <v>46.689243107019806</v>
      </c>
      <c r="O26" s="36">
        <f t="shared" si="5"/>
        <v>28.057892425589507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85590700</v>
      </c>
      <c r="M28" s="85">
        <v>55563400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11295000</v>
      </c>
      <c r="D29" s="64">
        <v>29554000</v>
      </c>
      <c r="E29" s="65">
        <f t="shared" si="0"/>
        <v>18259000</v>
      </c>
      <c r="F29" s="63">
        <v>13128000</v>
      </c>
      <c r="G29" s="64">
        <v>20500000</v>
      </c>
      <c r="H29" s="65">
        <f t="shared" si="1"/>
        <v>7372000</v>
      </c>
      <c r="I29" s="65">
        <v>13300000</v>
      </c>
      <c r="J29" s="30">
        <f t="shared" si="2"/>
        <v>161.6555998229305</v>
      </c>
      <c r="K29" s="31">
        <f t="shared" si="3"/>
        <v>56.15478366849482</v>
      </c>
      <c r="L29" s="84">
        <v>85590700</v>
      </c>
      <c r="M29" s="85">
        <v>55563400</v>
      </c>
      <c r="N29" s="32">
        <f t="shared" si="4"/>
        <v>21.33292518930211</v>
      </c>
      <c r="O29" s="31">
        <f t="shared" si="5"/>
        <v>13.267726597004504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85590700</v>
      </c>
      <c r="M30" s="85">
        <v>55563400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21600000</v>
      </c>
      <c r="D31" s="64">
        <v>43302650</v>
      </c>
      <c r="E31" s="65">
        <f t="shared" si="0"/>
        <v>21702650</v>
      </c>
      <c r="F31" s="63">
        <v>18595481</v>
      </c>
      <c r="G31" s="64">
        <v>16600481</v>
      </c>
      <c r="H31" s="65">
        <f t="shared" si="1"/>
        <v>-1995000</v>
      </c>
      <c r="I31" s="65">
        <v>18814931</v>
      </c>
      <c r="J31" s="30">
        <f t="shared" si="2"/>
        <v>100.47523148148147</v>
      </c>
      <c r="K31" s="31">
        <f t="shared" si="3"/>
        <v>-10.728412994533457</v>
      </c>
      <c r="L31" s="84">
        <v>85590700</v>
      </c>
      <c r="M31" s="85">
        <v>55563400</v>
      </c>
      <c r="N31" s="32">
        <f t="shared" si="4"/>
        <v>25.356317917717696</v>
      </c>
      <c r="O31" s="31">
        <f t="shared" si="5"/>
        <v>-3.590493022385239</v>
      </c>
      <c r="P31" s="6"/>
      <c r="Q31" s="33"/>
    </row>
    <row r="32" spans="1:17" ht="12.75">
      <c r="A32" s="7"/>
      <c r="B32" s="29" t="s">
        <v>36</v>
      </c>
      <c r="C32" s="63">
        <v>12734050</v>
      </c>
      <c r="D32" s="64">
        <v>12734050</v>
      </c>
      <c r="E32" s="65">
        <f t="shared" si="0"/>
        <v>0</v>
      </c>
      <c r="F32" s="63">
        <v>8250000</v>
      </c>
      <c r="G32" s="64">
        <v>18462919</v>
      </c>
      <c r="H32" s="65">
        <f t="shared" si="1"/>
        <v>10212919</v>
      </c>
      <c r="I32" s="65">
        <v>18462919</v>
      </c>
      <c r="J32" s="30">
        <f t="shared" si="2"/>
        <v>0</v>
      </c>
      <c r="K32" s="31">
        <f t="shared" si="3"/>
        <v>123.79295757575757</v>
      </c>
      <c r="L32" s="84">
        <v>85590700</v>
      </c>
      <c r="M32" s="85">
        <v>55563400</v>
      </c>
      <c r="N32" s="32">
        <f t="shared" si="4"/>
        <v>0</v>
      </c>
      <c r="O32" s="31">
        <f t="shared" si="5"/>
        <v>18.380658850970242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45629050</v>
      </c>
      <c r="D33" s="82">
        <v>85590700</v>
      </c>
      <c r="E33" s="83">
        <f t="shared" si="0"/>
        <v>39961650</v>
      </c>
      <c r="F33" s="81">
        <f>SUM(F28:F32)</f>
        <v>39973481</v>
      </c>
      <c r="G33" s="82">
        <v>55563400</v>
      </c>
      <c r="H33" s="83">
        <f t="shared" si="1"/>
        <v>15589919</v>
      </c>
      <c r="I33" s="83">
        <v>50577850</v>
      </c>
      <c r="J33" s="58">
        <f t="shared" si="2"/>
        <v>87.57940391044741</v>
      </c>
      <c r="K33" s="59">
        <f t="shared" si="3"/>
        <v>39.000653958558175</v>
      </c>
      <c r="L33" s="96">
        <v>85590700</v>
      </c>
      <c r="M33" s="97">
        <v>55563400</v>
      </c>
      <c r="N33" s="60">
        <f t="shared" si="4"/>
        <v>46.689243107019806</v>
      </c>
      <c r="O33" s="59">
        <f t="shared" si="5"/>
        <v>28.057892425589507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1674406404</v>
      </c>
      <c r="M8" s="85">
        <v>1694070442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561804726</v>
      </c>
      <c r="D9" s="64">
        <v>531462264</v>
      </c>
      <c r="E9" s="65">
        <f>($D9-$C9)</f>
        <v>-30342462</v>
      </c>
      <c r="F9" s="63">
        <v>591073548</v>
      </c>
      <c r="G9" s="64">
        <v>536806983</v>
      </c>
      <c r="H9" s="65">
        <f>($G9-$F9)</f>
        <v>-54266565</v>
      </c>
      <c r="I9" s="65">
        <v>543182399</v>
      </c>
      <c r="J9" s="30">
        <f>IF($C9=0,0,($E9/$C9)*100)</f>
        <v>-5.400891198626193</v>
      </c>
      <c r="K9" s="31">
        <f>IF($F9=0,0,($H9/$F9)*100)</f>
        <v>-9.181017351160502</v>
      </c>
      <c r="L9" s="84">
        <v>1674406404</v>
      </c>
      <c r="M9" s="85">
        <v>1694070442</v>
      </c>
      <c r="N9" s="32">
        <f>IF($L9=0,0,($E9/$L9)*100)</f>
        <v>-1.812132462436521</v>
      </c>
      <c r="O9" s="31">
        <f>IF($M9=0,0,($H9/$M9)*100)</f>
        <v>-3.2033239973146292</v>
      </c>
      <c r="P9" s="6"/>
      <c r="Q9" s="33"/>
    </row>
    <row r="10" spans="1:17" ht="12.75">
      <c r="A10" s="3"/>
      <c r="B10" s="29" t="s">
        <v>17</v>
      </c>
      <c r="C10" s="63">
        <v>1084230860</v>
      </c>
      <c r="D10" s="64">
        <v>1142944140</v>
      </c>
      <c r="E10" s="65">
        <f aca="true" t="shared" si="0" ref="E10:E33">($D10-$C10)</f>
        <v>58713280</v>
      </c>
      <c r="F10" s="63">
        <v>1166475753</v>
      </c>
      <c r="G10" s="64">
        <v>1157263459</v>
      </c>
      <c r="H10" s="65">
        <f aca="true" t="shared" si="1" ref="H10:H33">($G10-$F10)</f>
        <v>-9212294</v>
      </c>
      <c r="I10" s="65">
        <v>1169093774</v>
      </c>
      <c r="J10" s="30">
        <f aca="true" t="shared" si="2" ref="J10:J33">IF($C10=0,0,($E10/$C10)*100)</f>
        <v>5.415200965595095</v>
      </c>
      <c r="K10" s="31">
        <f aca="true" t="shared" si="3" ref="K10:K33">IF($F10=0,0,($H10/$F10)*100)</f>
        <v>-0.7897544356414925</v>
      </c>
      <c r="L10" s="84">
        <v>1674406404</v>
      </c>
      <c r="M10" s="85">
        <v>1694070442</v>
      </c>
      <c r="N10" s="32">
        <f aca="true" t="shared" si="4" ref="N10:N33">IF($L10=0,0,($E10/$L10)*100)</f>
        <v>3.5065131057633008</v>
      </c>
      <c r="O10" s="31">
        <f aca="true" t="shared" si="5" ref="O10:O33">IF($M10=0,0,($H10/$M10)*100)</f>
        <v>-0.5437963954511875</v>
      </c>
      <c r="P10" s="6"/>
      <c r="Q10" s="33"/>
    </row>
    <row r="11" spans="1:17" ht="16.5">
      <c r="A11" s="7"/>
      <c r="B11" s="34" t="s">
        <v>18</v>
      </c>
      <c r="C11" s="66">
        <f>SUM(C8:C10)</f>
        <v>1646035586</v>
      </c>
      <c r="D11" s="67">
        <v>1674406404</v>
      </c>
      <c r="E11" s="68">
        <f t="shared" si="0"/>
        <v>28370818</v>
      </c>
      <c r="F11" s="66">
        <f>SUM(F8:F10)</f>
        <v>1757549301</v>
      </c>
      <c r="G11" s="67">
        <v>1694070442</v>
      </c>
      <c r="H11" s="68">
        <f t="shared" si="1"/>
        <v>-63478859</v>
      </c>
      <c r="I11" s="68">
        <v>1712276173</v>
      </c>
      <c r="J11" s="35">
        <f t="shared" si="2"/>
        <v>1.7235847293522608</v>
      </c>
      <c r="K11" s="36">
        <f t="shared" si="3"/>
        <v>-3.611782552209612</v>
      </c>
      <c r="L11" s="86">
        <v>1674406404</v>
      </c>
      <c r="M11" s="87">
        <v>1694070442</v>
      </c>
      <c r="N11" s="37">
        <f t="shared" si="4"/>
        <v>1.6943806433267798</v>
      </c>
      <c r="O11" s="36">
        <f t="shared" si="5"/>
        <v>-3.747120392765816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802692495</v>
      </c>
      <c r="D13" s="64">
        <v>791519904</v>
      </c>
      <c r="E13" s="65">
        <f t="shared" si="0"/>
        <v>-11172591</v>
      </c>
      <c r="F13" s="63">
        <v>846967023</v>
      </c>
      <c r="G13" s="64">
        <v>801163256</v>
      </c>
      <c r="H13" s="65">
        <f t="shared" si="1"/>
        <v>-45803767</v>
      </c>
      <c r="I13" s="65">
        <v>814575398</v>
      </c>
      <c r="J13" s="30">
        <f t="shared" si="2"/>
        <v>-1.3918893062529505</v>
      </c>
      <c r="K13" s="31">
        <f t="shared" si="3"/>
        <v>-5.407975252420187</v>
      </c>
      <c r="L13" s="84">
        <v>1602242520</v>
      </c>
      <c r="M13" s="85">
        <v>1621875112</v>
      </c>
      <c r="N13" s="32">
        <f t="shared" si="4"/>
        <v>-0.6973096057892659</v>
      </c>
      <c r="O13" s="31">
        <f t="shared" si="5"/>
        <v>-2.8241241672126973</v>
      </c>
      <c r="P13" s="6"/>
      <c r="Q13" s="33"/>
    </row>
    <row r="14" spans="1:17" ht="12.75">
      <c r="A14" s="3"/>
      <c r="B14" s="29" t="s">
        <v>21</v>
      </c>
      <c r="C14" s="63">
        <v>168371906</v>
      </c>
      <c r="D14" s="64">
        <v>221309100</v>
      </c>
      <c r="E14" s="65">
        <f t="shared" si="0"/>
        <v>52937194</v>
      </c>
      <c r="F14" s="63">
        <v>177504612</v>
      </c>
      <c r="G14" s="64">
        <v>223522246</v>
      </c>
      <c r="H14" s="65">
        <f t="shared" si="1"/>
        <v>46017634</v>
      </c>
      <c r="I14" s="65">
        <v>225635337</v>
      </c>
      <c r="J14" s="30">
        <f t="shared" si="2"/>
        <v>31.440633569830823</v>
      </c>
      <c r="K14" s="31">
        <f t="shared" si="3"/>
        <v>25.924754000194657</v>
      </c>
      <c r="L14" s="84">
        <v>1602242520</v>
      </c>
      <c r="M14" s="85">
        <v>1621875112</v>
      </c>
      <c r="N14" s="32">
        <f t="shared" si="4"/>
        <v>3.3039438998285977</v>
      </c>
      <c r="O14" s="31">
        <f t="shared" si="5"/>
        <v>2.837310570926376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1602242520</v>
      </c>
      <c r="M15" s="85">
        <v>1621875112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104700216</v>
      </c>
      <c r="D16" s="64">
        <v>120000036</v>
      </c>
      <c r="E16" s="65">
        <f t="shared" si="0"/>
        <v>15299820</v>
      </c>
      <c r="F16" s="63">
        <v>113966136</v>
      </c>
      <c r="G16" s="64">
        <v>121438381</v>
      </c>
      <c r="H16" s="65">
        <f t="shared" si="1"/>
        <v>7472245</v>
      </c>
      <c r="I16" s="65">
        <v>123766285</v>
      </c>
      <c r="J16" s="30">
        <f t="shared" si="2"/>
        <v>14.612978448869676</v>
      </c>
      <c r="K16" s="31">
        <f t="shared" si="3"/>
        <v>6.556548517184087</v>
      </c>
      <c r="L16" s="84">
        <v>1602242520</v>
      </c>
      <c r="M16" s="85">
        <v>1621875112</v>
      </c>
      <c r="N16" s="32">
        <f t="shared" si="4"/>
        <v>0.9549003854922038</v>
      </c>
      <c r="O16" s="31">
        <f t="shared" si="5"/>
        <v>0.46071642290544007</v>
      </c>
      <c r="P16" s="6"/>
      <c r="Q16" s="33"/>
    </row>
    <row r="17" spans="1:17" ht="12.75">
      <c r="A17" s="3"/>
      <c r="B17" s="29" t="s">
        <v>23</v>
      </c>
      <c r="C17" s="63">
        <v>565106641</v>
      </c>
      <c r="D17" s="64">
        <v>469413480</v>
      </c>
      <c r="E17" s="65">
        <f t="shared" si="0"/>
        <v>-95693161</v>
      </c>
      <c r="F17" s="63">
        <v>611761220</v>
      </c>
      <c r="G17" s="64">
        <v>475751229</v>
      </c>
      <c r="H17" s="65">
        <f t="shared" si="1"/>
        <v>-136009991</v>
      </c>
      <c r="I17" s="65">
        <v>482036103</v>
      </c>
      <c r="J17" s="42">
        <f t="shared" si="2"/>
        <v>-16.933646511508613</v>
      </c>
      <c r="K17" s="31">
        <f t="shared" si="3"/>
        <v>-22.232529057660766</v>
      </c>
      <c r="L17" s="88">
        <v>1602242520</v>
      </c>
      <c r="M17" s="85">
        <v>1621875112</v>
      </c>
      <c r="N17" s="32">
        <f t="shared" si="4"/>
        <v>-5.97245172347567</v>
      </c>
      <c r="O17" s="31">
        <f t="shared" si="5"/>
        <v>-8.385971891034234</v>
      </c>
      <c r="P17" s="6"/>
      <c r="Q17" s="33"/>
    </row>
    <row r="18" spans="1:17" ht="16.5">
      <c r="A18" s="3"/>
      <c r="B18" s="34" t="s">
        <v>24</v>
      </c>
      <c r="C18" s="66">
        <f>SUM(C13:C17)</f>
        <v>1640871258</v>
      </c>
      <c r="D18" s="67">
        <v>1602242520</v>
      </c>
      <c r="E18" s="68">
        <f t="shared" si="0"/>
        <v>-38628738</v>
      </c>
      <c r="F18" s="66">
        <f>SUM(F13:F17)</f>
        <v>1750198991</v>
      </c>
      <c r="G18" s="67">
        <v>1621875112</v>
      </c>
      <c r="H18" s="68">
        <f t="shared" si="1"/>
        <v>-128323879</v>
      </c>
      <c r="I18" s="68">
        <v>1646013123</v>
      </c>
      <c r="J18" s="43">
        <f t="shared" si="2"/>
        <v>-2.3541601945714623</v>
      </c>
      <c r="K18" s="36">
        <f t="shared" si="3"/>
        <v>-7.331959374898303</v>
      </c>
      <c r="L18" s="89">
        <v>1602242520</v>
      </c>
      <c r="M18" s="87">
        <v>1621875112</v>
      </c>
      <c r="N18" s="37">
        <f t="shared" si="4"/>
        <v>-2.410917043944134</v>
      </c>
      <c r="O18" s="36">
        <f t="shared" si="5"/>
        <v>-7.912069064415116</v>
      </c>
      <c r="P18" s="6"/>
      <c r="Q18" s="38"/>
    </row>
    <row r="19" spans="1:17" ht="16.5">
      <c r="A19" s="44"/>
      <c r="B19" s="45" t="s">
        <v>25</v>
      </c>
      <c r="C19" s="72">
        <f>C11-C18</f>
        <v>5164328</v>
      </c>
      <c r="D19" s="73">
        <v>72163884</v>
      </c>
      <c r="E19" s="74">
        <f t="shared" si="0"/>
        <v>66999556</v>
      </c>
      <c r="F19" s="75">
        <f>F11-F18</f>
        <v>7350310</v>
      </c>
      <c r="G19" s="76">
        <v>72195330</v>
      </c>
      <c r="H19" s="77">
        <f t="shared" si="1"/>
        <v>64845020</v>
      </c>
      <c r="I19" s="77">
        <v>66263050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491471280</v>
      </c>
      <c r="M22" s="85">
        <v>495877677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491471280</v>
      </c>
      <c r="M23" s="85">
        <v>495877677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452574430</v>
      </c>
      <c r="D24" s="64">
        <v>491471280</v>
      </c>
      <c r="E24" s="65">
        <f t="shared" si="0"/>
        <v>38896850</v>
      </c>
      <c r="F24" s="63">
        <v>470832277</v>
      </c>
      <c r="G24" s="64">
        <v>495877677</v>
      </c>
      <c r="H24" s="65">
        <f t="shared" si="1"/>
        <v>25045400</v>
      </c>
      <c r="I24" s="65">
        <v>500044639</v>
      </c>
      <c r="J24" s="30">
        <f t="shared" si="2"/>
        <v>8.594575261355352</v>
      </c>
      <c r="K24" s="31">
        <f t="shared" si="3"/>
        <v>5.319388925411331</v>
      </c>
      <c r="L24" s="84">
        <v>491471280</v>
      </c>
      <c r="M24" s="85">
        <v>495877677</v>
      </c>
      <c r="N24" s="32">
        <f t="shared" si="4"/>
        <v>7.914368872174993</v>
      </c>
      <c r="O24" s="31">
        <f t="shared" si="5"/>
        <v>5.050721410070653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491471280</v>
      </c>
      <c r="M25" s="85">
        <v>495877677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452574430</v>
      </c>
      <c r="D26" s="67">
        <v>491471280</v>
      </c>
      <c r="E26" s="68">
        <f t="shared" si="0"/>
        <v>38896850</v>
      </c>
      <c r="F26" s="66">
        <f>SUM(F22:F25)</f>
        <v>470832277</v>
      </c>
      <c r="G26" s="67">
        <v>495877677</v>
      </c>
      <c r="H26" s="68">
        <f t="shared" si="1"/>
        <v>25045400</v>
      </c>
      <c r="I26" s="68">
        <v>500044639</v>
      </c>
      <c r="J26" s="43">
        <f t="shared" si="2"/>
        <v>8.594575261355352</v>
      </c>
      <c r="K26" s="36">
        <f t="shared" si="3"/>
        <v>5.319388925411331</v>
      </c>
      <c r="L26" s="89">
        <v>491471280</v>
      </c>
      <c r="M26" s="87">
        <v>495877677</v>
      </c>
      <c r="N26" s="37">
        <f t="shared" si="4"/>
        <v>7.914368872174993</v>
      </c>
      <c r="O26" s="36">
        <f t="shared" si="5"/>
        <v>5.050721410070653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385980953</v>
      </c>
      <c r="D28" s="64">
        <v>430785684</v>
      </c>
      <c r="E28" s="65">
        <f t="shared" si="0"/>
        <v>44804731</v>
      </c>
      <c r="F28" s="63">
        <v>400239516</v>
      </c>
      <c r="G28" s="64">
        <v>434425230</v>
      </c>
      <c r="H28" s="65">
        <f t="shared" si="1"/>
        <v>34185714</v>
      </c>
      <c r="I28" s="65">
        <v>438147337</v>
      </c>
      <c r="J28" s="30">
        <f t="shared" si="2"/>
        <v>11.608016056688683</v>
      </c>
      <c r="K28" s="31">
        <f t="shared" si="3"/>
        <v>8.541314046562059</v>
      </c>
      <c r="L28" s="84">
        <v>506521284</v>
      </c>
      <c r="M28" s="85">
        <v>511038181</v>
      </c>
      <c r="N28" s="32">
        <f t="shared" si="4"/>
        <v>8.845577158412162</v>
      </c>
      <c r="O28" s="31">
        <f t="shared" si="5"/>
        <v>6.689463776093082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506521284</v>
      </c>
      <c r="M29" s="85">
        <v>511038181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506521284</v>
      </c>
      <c r="M30" s="85">
        <v>511038181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506521284</v>
      </c>
      <c r="M31" s="85">
        <v>511038181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67633485</v>
      </c>
      <c r="D32" s="64">
        <v>75735600</v>
      </c>
      <c r="E32" s="65">
        <f t="shared" si="0"/>
        <v>8102115</v>
      </c>
      <c r="F32" s="63">
        <v>71802857</v>
      </c>
      <c r="G32" s="64">
        <v>76612951</v>
      </c>
      <c r="H32" s="65">
        <f t="shared" si="1"/>
        <v>4810094</v>
      </c>
      <c r="I32" s="65">
        <v>77148306</v>
      </c>
      <c r="J32" s="30">
        <f t="shared" si="2"/>
        <v>11.979443318646082</v>
      </c>
      <c r="K32" s="31">
        <f t="shared" si="3"/>
        <v>6.699028702994367</v>
      </c>
      <c r="L32" s="84">
        <v>506521284</v>
      </c>
      <c r="M32" s="85">
        <v>511038181</v>
      </c>
      <c r="N32" s="32">
        <f t="shared" si="4"/>
        <v>1.599560621819793</v>
      </c>
      <c r="O32" s="31">
        <f t="shared" si="5"/>
        <v>0.9412396526982786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453614438</v>
      </c>
      <c r="D33" s="82">
        <v>506521284</v>
      </c>
      <c r="E33" s="83">
        <f t="shared" si="0"/>
        <v>52906846</v>
      </c>
      <c r="F33" s="81">
        <f>SUM(F28:F32)</f>
        <v>472042373</v>
      </c>
      <c r="G33" s="82">
        <v>511038181</v>
      </c>
      <c r="H33" s="83">
        <f t="shared" si="1"/>
        <v>38995808</v>
      </c>
      <c r="I33" s="83">
        <v>515295643</v>
      </c>
      <c r="J33" s="58">
        <f t="shared" si="2"/>
        <v>11.663395511233706</v>
      </c>
      <c r="K33" s="59">
        <f t="shared" si="3"/>
        <v>8.26108210416949</v>
      </c>
      <c r="L33" s="96">
        <v>506521284</v>
      </c>
      <c r="M33" s="97">
        <v>511038181</v>
      </c>
      <c r="N33" s="60">
        <f t="shared" si="4"/>
        <v>10.445137780231956</v>
      </c>
      <c r="O33" s="59">
        <f t="shared" si="5"/>
        <v>7.63070342879136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47350654</v>
      </c>
      <c r="D8" s="64">
        <v>48497953</v>
      </c>
      <c r="E8" s="65">
        <f>($D8-$C8)</f>
        <v>1147299</v>
      </c>
      <c r="F8" s="63">
        <v>49907588</v>
      </c>
      <c r="G8" s="64">
        <v>50728859</v>
      </c>
      <c r="H8" s="65">
        <f>($G8-$F8)</f>
        <v>821271</v>
      </c>
      <c r="I8" s="65">
        <v>53062387</v>
      </c>
      <c r="J8" s="30">
        <f>IF($C8=0,0,($E8/$C8)*100)</f>
        <v>2.422984485071737</v>
      </c>
      <c r="K8" s="31">
        <f>IF($F8=0,0,($H8/$F8)*100)</f>
        <v>1.6455834331244379</v>
      </c>
      <c r="L8" s="84">
        <v>334502794</v>
      </c>
      <c r="M8" s="85">
        <v>343213210</v>
      </c>
      <c r="N8" s="32">
        <f>IF($L8=0,0,($E8/$L8)*100)</f>
        <v>0.34298637278348115</v>
      </c>
      <c r="O8" s="31">
        <f>IF($M8=0,0,($H8/$M8)*100)</f>
        <v>0.23928886653284703</v>
      </c>
      <c r="P8" s="6"/>
      <c r="Q8" s="33"/>
    </row>
    <row r="9" spans="1:17" ht="12.75">
      <c r="A9" s="3"/>
      <c r="B9" s="29" t="s">
        <v>16</v>
      </c>
      <c r="C9" s="63">
        <v>192322681</v>
      </c>
      <c r="D9" s="64">
        <v>181419386</v>
      </c>
      <c r="E9" s="65">
        <f>($D9-$C9)</f>
        <v>-10903295</v>
      </c>
      <c r="F9" s="63">
        <v>215230972</v>
      </c>
      <c r="G9" s="64">
        <v>192138750</v>
      </c>
      <c r="H9" s="65">
        <f>($G9-$F9)</f>
        <v>-23092222</v>
      </c>
      <c r="I9" s="65">
        <v>203498866</v>
      </c>
      <c r="J9" s="30">
        <f>IF($C9=0,0,($E9/$C9)*100)</f>
        <v>-5.669271530173813</v>
      </c>
      <c r="K9" s="31">
        <f>IF($F9=0,0,($H9/$F9)*100)</f>
        <v>-10.729042286720706</v>
      </c>
      <c r="L9" s="84">
        <v>334502794</v>
      </c>
      <c r="M9" s="85">
        <v>343213210</v>
      </c>
      <c r="N9" s="32">
        <f>IF($L9=0,0,($E9/$L9)*100)</f>
        <v>-3.259552743825512</v>
      </c>
      <c r="O9" s="31">
        <f>IF($M9=0,0,($H9/$M9)*100)</f>
        <v>-6.728243939095469</v>
      </c>
      <c r="P9" s="6"/>
      <c r="Q9" s="33"/>
    </row>
    <row r="10" spans="1:17" ht="12.75">
      <c r="A10" s="3"/>
      <c r="B10" s="29" t="s">
        <v>17</v>
      </c>
      <c r="C10" s="63">
        <v>84079459</v>
      </c>
      <c r="D10" s="64">
        <v>104585455</v>
      </c>
      <c r="E10" s="65">
        <f aca="true" t="shared" si="0" ref="E10:E33">($D10-$C10)</f>
        <v>20505996</v>
      </c>
      <c r="F10" s="63">
        <v>89062818</v>
      </c>
      <c r="G10" s="64">
        <v>100345601</v>
      </c>
      <c r="H10" s="65">
        <f aca="true" t="shared" si="1" ref="H10:H33">($G10-$F10)</f>
        <v>11282783</v>
      </c>
      <c r="I10" s="65">
        <v>105132481</v>
      </c>
      <c r="J10" s="30">
        <f aca="true" t="shared" si="2" ref="J10:J33">IF($C10=0,0,($E10/$C10)*100)</f>
        <v>24.388829618896573</v>
      </c>
      <c r="K10" s="31">
        <f aca="true" t="shared" si="3" ref="K10:K33">IF($F10=0,0,($H10/$F10)*100)</f>
        <v>12.668342697173586</v>
      </c>
      <c r="L10" s="84">
        <v>334502794</v>
      </c>
      <c r="M10" s="85">
        <v>343213210</v>
      </c>
      <c r="N10" s="32">
        <f aca="true" t="shared" si="4" ref="N10:N33">IF($L10=0,0,($E10/$L10)*100)</f>
        <v>6.130291396011478</v>
      </c>
      <c r="O10" s="31">
        <f aca="true" t="shared" si="5" ref="O10:O33">IF($M10=0,0,($H10/$M10)*100)</f>
        <v>3.287397649991386</v>
      </c>
      <c r="P10" s="6"/>
      <c r="Q10" s="33"/>
    </row>
    <row r="11" spans="1:17" ht="16.5">
      <c r="A11" s="7"/>
      <c r="B11" s="34" t="s">
        <v>18</v>
      </c>
      <c r="C11" s="66">
        <f>SUM(C8:C10)</f>
        <v>323752794</v>
      </c>
      <c r="D11" s="67">
        <v>334502794</v>
      </c>
      <c r="E11" s="68">
        <f t="shared" si="0"/>
        <v>10750000</v>
      </c>
      <c r="F11" s="66">
        <f>SUM(F8:F10)</f>
        <v>354201378</v>
      </c>
      <c r="G11" s="67">
        <v>343213210</v>
      </c>
      <c r="H11" s="68">
        <f t="shared" si="1"/>
        <v>-10988168</v>
      </c>
      <c r="I11" s="68">
        <v>361693734</v>
      </c>
      <c r="J11" s="35">
        <f t="shared" si="2"/>
        <v>3.3204346647275575</v>
      </c>
      <c r="K11" s="36">
        <f t="shared" si="3"/>
        <v>-3.102237507387676</v>
      </c>
      <c r="L11" s="86">
        <v>334502794</v>
      </c>
      <c r="M11" s="87">
        <v>343213210</v>
      </c>
      <c r="N11" s="37">
        <f t="shared" si="4"/>
        <v>3.213725024969448</v>
      </c>
      <c r="O11" s="36">
        <f t="shared" si="5"/>
        <v>-3.201557422571235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95399996</v>
      </c>
      <c r="D13" s="64">
        <v>95850267</v>
      </c>
      <c r="E13" s="65">
        <f t="shared" si="0"/>
        <v>450271</v>
      </c>
      <c r="F13" s="63">
        <v>101123995</v>
      </c>
      <c r="G13" s="64">
        <v>100451103</v>
      </c>
      <c r="H13" s="65">
        <f t="shared" si="1"/>
        <v>-672892</v>
      </c>
      <c r="I13" s="65">
        <v>105272717</v>
      </c>
      <c r="J13" s="30">
        <f t="shared" si="2"/>
        <v>0.47198220008311115</v>
      </c>
      <c r="K13" s="31">
        <f t="shared" si="3"/>
        <v>-0.6654127934720142</v>
      </c>
      <c r="L13" s="84">
        <v>285485081</v>
      </c>
      <c r="M13" s="85">
        <v>296383100</v>
      </c>
      <c r="N13" s="32">
        <f t="shared" si="4"/>
        <v>0.15772137669078407</v>
      </c>
      <c r="O13" s="31">
        <f t="shared" si="5"/>
        <v>-0.22703453739433863</v>
      </c>
      <c r="P13" s="6"/>
      <c r="Q13" s="33"/>
    </row>
    <row r="14" spans="1:17" ht="12.75">
      <c r="A14" s="3"/>
      <c r="B14" s="29" t="s">
        <v>21</v>
      </c>
      <c r="C14" s="63">
        <v>2707434</v>
      </c>
      <c r="D14" s="64">
        <v>2684316</v>
      </c>
      <c r="E14" s="65">
        <f t="shared" si="0"/>
        <v>-23118</v>
      </c>
      <c r="F14" s="63">
        <v>2853635</v>
      </c>
      <c r="G14" s="64">
        <v>2807795</v>
      </c>
      <c r="H14" s="65">
        <f t="shared" si="1"/>
        <v>-45840</v>
      </c>
      <c r="I14" s="65">
        <v>2936953</v>
      </c>
      <c r="J14" s="30">
        <f t="shared" si="2"/>
        <v>-0.853871230102008</v>
      </c>
      <c r="K14" s="31">
        <f t="shared" si="3"/>
        <v>-1.6063722234973992</v>
      </c>
      <c r="L14" s="84">
        <v>285485081</v>
      </c>
      <c r="M14" s="85">
        <v>296383100</v>
      </c>
      <c r="N14" s="32">
        <f t="shared" si="4"/>
        <v>-0.008097796185713817</v>
      </c>
      <c r="O14" s="31">
        <f t="shared" si="5"/>
        <v>-0.015466468904603533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285485081</v>
      </c>
      <c r="M15" s="85">
        <v>296383100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55651200</v>
      </c>
      <c r="D16" s="64">
        <v>55176000</v>
      </c>
      <c r="E16" s="65">
        <f t="shared" si="0"/>
        <v>-475200</v>
      </c>
      <c r="F16" s="63">
        <v>58656365</v>
      </c>
      <c r="G16" s="64">
        <v>55228800</v>
      </c>
      <c r="H16" s="65">
        <f t="shared" si="1"/>
        <v>-3427565</v>
      </c>
      <c r="I16" s="65">
        <v>57769325</v>
      </c>
      <c r="J16" s="30">
        <f t="shared" si="2"/>
        <v>-0.8538899430740038</v>
      </c>
      <c r="K16" s="31">
        <f t="shared" si="3"/>
        <v>-5.843466433693939</v>
      </c>
      <c r="L16" s="84">
        <v>285485081</v>
      </c>
      <c r="M16" s="85">
        <v>296383100</v>
      </c>
      <c r="N16" s="32">
        <f t="shared" si="4"/>
        <v>-0.1664535317696689</v>
      </c>
      <c r="O16" s="31">
        <f t="shared" si="5"/>
        <v>-1.1564643868020814</v>
      </c>
      <c r="P16" s="6"/>
      <c r="Q16" s="33"/>
    </row>
    <row r="17" spans="1:17" ht="12.75">
      <c r="A17" s="3"/>
      <c r="B17" s="29" t="s">
        <v>23</v>
      </c>
      <c r="C17" s="63">
        <v>140881328</v>
      </c>
      <c r="D17" s="64">
        <v>131774498</v>
      </c>
      <c r="E17" s="65">
        <f t="shared" si="0"/>
        <v>-9106830</v>
      </c>
      <c r="F17" s="63">
        <v>148488974</v>
      </c>
      <c r="G17" s="64">
        <v>137895402</v>
      </c>
      <c r="H17" s="65">
        <f t="shared" si="1"/>
        <v>-10593572</v>
      </c>
      <c r="I17" s="65">
        <v>144300344</v>
      </c>
      <c r="J17" s="42">
        <f t="shared" si="2"/>
        <v>-6.464185232552606</v>
      </c>
      <c r="K17" s="31">
        <f t="shared" si="3"/>
        <v>-7.134248230444369</v>
      </c>
      <c r="L17" s="88">
        <v>285485081</v>
      </c>
      <c r="M17" s="85">
        <v>296383100</v>
      </c>
      <c r="N17" s="32">
        <f t="shared" si="4"/>
        <v>-3.1899495301472514</v>
      </c>
      <c r="O17" s="31">
        <f t="shared" si="5"/>
        <v>-3.574283418993863</v>
      </c>
      <c r="P17" s="6"/>
      <c r="Q17" s="33"/>
    </row>
    <row r="18" spans="1:17" ht="16.5">
      <c r="A18" s="3"/>
      <c r="B18" s="34" t="s">
        <v>24</v>
      </c>
      <c r="C18" s="66">
        <f>SUM(C13:C17)</f>
        <v>294639958</v>
      </c>
      <c r="D18" s="67">
        <v>285485081</v>
      </c>
      <c r="E18" s="68">
        <f t="shared" si="0"/>
        <v>-9154877</v>
      </c>
      <c r="F18" s="66">
        <f>SUM(F13:F17)</f>
        <v>311122969</v>
      </c>
      <c r="G18" s="67">
        <v>296383100</v>
      </c>
      <c r="H18" s="68">
        <f t="shared" si="1"/>
        <v>-14739869</v>
      </c>
      <c r="I18" s="68">
        <v>310279339</v>
      </c>
      <c r="J18" s="43">
        <f t="shared" si="2"/>
        <v>-3.107140342451447</v>
      </c>
      <c r="K18" s="36">
        <f t="shared" si="3"/>
        <v>-4.737634462468761</v>
      </c>
      <c r="L18" s="89">
        <v>285485081</v>
      </c>
      <c r="M18" s="87">
        <v>296383100</v>
      </c>
      <c r="N18" s="37">
        <f t="shared" si="4"/>
        <v>-3.20677948141185</v>
      </c>
      <c r="O18" s="36">
        <f t="shared" si="5"/>
        <v>-4.973248812094886</v>
      </c>
      <c r="P18" s="6"/>
      <c r="Q18" s="38"/>
    </row>
    <row r="19" spans="1:17" ht="16.5">
      <c r="A19" s="44"/>
      <c r="B19" s="45" t="s">
        <v>25</v>
      </c>
      <c r="C19" s="72">
        <f>C11-C18</f>
        <v>29112836</v>
      </c>
      <c r="D19" s="73">
        <v>49017713</v>
      </c>
      <c r="E19" s="74">
        <f t="shared" si="0"/>
        <v>19904877</v>
      </c>
      <c r="F19" s="75">
        <f>F11-F18</f>
        <v>43078409</v>
      </c>
      <c r="G19" s="76">
        <v>46830110</v>
      </c>
      <c r="H19" s="77">
        <f t="shared" si="1"/>
        <v>3751701</v>
      </c>
      <c r="I19" s="77">
        <v>51414395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19723000</v>
      </c>
      <c r="M22" s="85">
        <v>26657000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19723000</v>
      </c>
      <c r="M23" s="85">
        <v>26657000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29781000</v>
      </c>
      <c r="D24" s="64">
        <v>19723000</v>
      </c>
      <c r="E24" s="65">
        <f t="shared" si="0"/>
        <v>-10058000</v>
      </c>
      <c r="F24" s="63">
        <v>27866000</v>
      </c>
      <c r="G24" s="64">
        <v>26657000</v>
      </c>
      <c r="H24" s="65">
        <f t="shared" si="1"/>
        <v>-1209000</v>
      </c>
      <c r="I24" s="65">
        <v>32773000</v>
      </c>
      <c r="J24" s="30">
        <f t="shared" si="2"/>
        <v>-33.77321110775326</v>
      </c>
      <c r="K24" s="31">
        <f t="shared" si="3"/>
        <v>-4.338620541161272</v>
      </c>
      <c r="L24" s="84">
        <v>19723000</v>
      </c>
      <c r="M24" s="85">
        <v>26657000</v>
      </c>
      <c r="N24" s="32">
        <f t="shared" si="4"/>
        <v>-50.99629873751458</v>
      </c>
      <c r="O24" s="31">
        <f t="shared" si="5"/>
        <v>-4.535394080354129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19723000</v>
      </c>
      <c r="M25" s="85">
        <v>26657000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29781000</v>
      </c>
      <c r="D26" s="67">
        <v>19723000</v>
      </c>
      <c r="E26" s="68">
        <f t="shared" si="0"/>
        <v>-10058000</v>
      </c>
      <c r="F26" s="66">
        <f>SUM(F22:F25)</f>
        <v>27866000</v>
      </c>
      <c r="G26" s="67">
        <v>26657000</v>
      </c>
      <c r="H26" s="68">
        <f t="shared" si="1"/>
        <v>-1209000</v>
      </c>
      <c r="I26" s="68">
        <v>32773000</v>
      </c>
      <c r="J26" s="43">
        <f t="shared" si="2"/>
        <v>-33.77321110775326</v>
      </c>
      <c r="K26" s="36">
        <f t="shared" si="3"/>
        <v>-4.338620541161272</v>
      </c>
      <c r="L26" s="89">
        <v>19723000</v>
      </c>
      <c r="M26" s="87">
        <v>26657000</v>
      </c>
      <c r="N26" s="37">
        <f t="shared" si="4"/>
        <v>-50.99629873751458</v>
      </c>
      <c r="O26" s="36">
        <f t="shared" si="5"/>
        <v>-4.535394080354129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19723000</v>
      </c>
      <c r="M28" s="85">
        <v>26657000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4500000</v>
      </c>
      <c r="E29" s="65">
        <f t="shared" si="0"/>
        <v>4500000</v>
      </c>
      <c r="F29" s="63">
        <v>0</v>
      </c>
      <c r="G29" s="64">
        <v>9600000</v>
      </c>
      <c r="H29" s="65">
        <f t="shared" si="1"/>
        <v>9600000</v>
      </c>
      <c r="I29" s="65">
        <v>14960000</v>
      </c>
      <c r="J29" s="30">
        <f t="shared" si="2"/>
        <v>0</v>
      </c>
      <c r="K29" s="31">
        <f t="shared" si="3"/>
        <v>0</v>
      </c>
      <c r="L29" s="84">
        <v>19723000</v>
      </c>
      <c r="M29" s="85">
        <v>26657000</v>
      </c>
      <c r="N29" s="32">
        <f t="shared" si="4"/>
        <v>22.816001622471227</v>
      </c>
      <c r="O29" s="31">
        <f t="shared" si="5"/>
        <v>36.01305473234047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19723000</v>
      </c>
      <c r="M30" s="85">
        <v>26657000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28727000</v>
      </c>
      <c r="D31" s="64">
        <v>13222000</v>
      </c>
      <c r="E31" s="65">
        <f t="shared" si="0"/>
        <v>-15505000</v>
      </c>
      <c r="F31" s="63">
        <v>26755084</v>
      </c>
      <c r="G31" s="64">
        <v>14963954</v>
      </c>
      <c r="H31" s="65">
        <f t="shared" si="1"/>
        <v>-11791130</v>
      </c>
      <c r="I31" s="65">
        <v>15623673</v>
      </c>
      <c r="J31" s="30">
        <f t="shared" si="2"/>
        <v>-53.97361367354754</v>
      </c>
      <c r="K31" s="31">
        <f t="shared" si="3"/>
        <v>-44.07061476615061</v>
      </c>
      <c r="L31" s="84">
        <v>19723000</v>
      </c>
      <c r="M31" s="85">
        <v>26657000</v>
      </c>
      <c r="N31" s="32">
        <f t="shared" si="4"/>
        <v>-78.6138011458703</v>
      </c>
      <c r="O31" s="31">
        <f t="shared" si="5"/>
        <v>-44.232771879806435</v>
      </c>
      <c r="P31" s="6"/>
      <c r="Q31" s="33"/>
    </row>
    <row r="32" spans="1:17" ht="12.75">
      <c r="A32" s="7"/>
      <c r="B32" s="29" t="s">
        <v>36</v>
      </c>
      <c r="C32" s="63">
        <v>1054000</v>
      </c>
      <c r="D32" s="64">
        <v>2001000</v>
      </c>
      <c r="E32" s="65">
        <f t="shared" si="0"/>
        <v>947000</v>
      </c>
      <c r="F32" s="63">
        <v>1110916</v>
      </c>
      <c r="G32" s="64">
        <v>2093046</v>
      </c>
      <c r="H32" s="65">
        <f t="shared" si="1"/>
        <v>982130</v>
      </c>
      <c r="I32" s="65">
        <v>2189327</v>
      </c>
      <c r="J32" s="30">
        <f t="shared" si="2"/>
        <v>89.8481973434535</v>
      </c>
      <c r="K32" s="31">
        <f t="shared" si="3"/>
        <v>88.40722430858858</v>
      </c>
      <c r="L32" s="84">
        <v>19723000</v>
      </c>
      <c r="M32" s="85">
        <v>26657000</v>
      </c>
      <c r="N32" s="32">
        <f t="shared" si="4"/>
        <v>4.8015007858845005</v>
      </c>
      <c r="O32" s="31">
        <f t="shared" si="5"/>
        <v>3.6843230671118286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29781000</v>
      </c>
      <c r="D33" s="82">
        <v>19723000</v>
      </c>
      <c r="E33" s="83">
        <f t="shared" si="0"/>
        <v>-10058000</v>
      </c>
      <c r="F33" s="81">
        <f>SUM(F28:F32)</f>
        <v>27866000</v>
      </c>
      <c r="G33" s="82">
        <v>26657000</v>
      </c>
      <c r="H33" s="83">
        <f t="shared" si="1"/>
        <v>-1209000</v>
      </c>
      <c r="I33" s="83">
        <v>32773000</v>
      </c>
      <c r="J33" s="58">
        <f t="shared" si="2"/>
        <v>-33.77321110775326</v>
      </c>
      <c r="K33" s="59">
        <f t="shared" si="3"/>
        <v>-4.338620541161272</v>
      </c>
      <c r="L33" s="96">
        <v>19723000</v>
      </c>
      <c r="M33" s="97">
        <v>26657000</v>
      </c>
      <c r="N33" s="60">
        <f t="shared" si="4"/>
        <v>-50.99629873751458</v>
      </c>
      <c r="O33" s="59">
        <f t="shared" si="5"/>
        <v>-4.535394080354129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F8" sqref="F8:F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1676215001</v>
      </c>
      <c r="D8" s="64">
        <v>1687667431</v>
      </c>
      <c r="E8" s="65">
        <f>($D8-$C8)</f>
        <v>11452430</v>
      </c>
      <c r="F8" s="63">
        <v>1766730611</v>
      </c>
      <c r="G8" s="64">
        <v>1822680825</v>
      </c>
      <c r="H8" s="65">
        <f>($G8-$F8)</f>
        <v>55950214</v>
      </c>
      <c r="I8" s="65">
        <v>1950268483</v>
      </c>
      <c r="J8" s="30">
        <f>IF($C8=0,0,($E8/$C8)*100)</f>
        <v>0.6832315659487408</v>
      </c>
      <c r="K8" s="31">
        <f>IF($F8=0,0,($H8/$F8)*100)</f>
        <v>3.166878620410115</v>
      </c>
      <c r="L8" s="84">
        <v>7507551640</v>
      </c>
      <c r="M8" s="85">
        <v>8095037320</v>
      </c>
      <c r="N8" s="32">
        <f>IF($L8=0,0,($E8/$L8)*100)</f>
        <v>0.15254547086938186</v>
      </c>
      <c r="O8" s="31">
        <f>IF($M8=0,0,($H8/$M8)*100)</f>
        <v>0.6911668444290755</v>
      </c>
      <c r="P8" s="6"/>
      <c r="Q8" s="33"/>
    </row>
    <row r="9" spans="1:17" ht="12.75">
      <c r="A9" s="3"/>
      <c r="B9" s="29" t="s">
        <v>16</v>
      </c>
      <c r="C9" s="63">
        <v>3701009305</v>
      </c>
      <c r="D9" s="64">
        <v>3546712416</v>
      </c>
      <c r="E9" s="65">
        <f>($D9-$C9)</f>
        <v>-154296889</v>
      </c>
      <c r="F9" s="63">
        <v>3998936019</v>
      </c>
      <c r="G9" s="64">
        <v>3779892097</v>
      </c>
      <c r="H9" s="65">
        <f>($G9-$F9)</f>
        <v>-219043922</v>
      </c>
      <c r="I9" s="65">
        <v>4114506817</v>
      </c>
      <c r="J9" s="30">
        <f>IF($C9=0,0,($E9/$C9)*100)</f>
        <v>-4.169048934612176</v>
      </c>
      <c r="K9" s="31">
        <f>IF($F9=0,0,($H9/$F9)*100)</f>
        <v>-5.477555053625878</v>
      </c>
      <c r="L9" s="84">
        <v>7507551640</v>
      </c>
      <c r="M9" s="85">
        <v>8095037320</v>
      </c>
      <c r="N9" s="32">
        <f>IF($L9=0,0,($E9/$L9)*100)</f>
        <v>-2.055222479961523</v>
      </c>
      <c r="O9" s="31">
        <f>IF($M9=0,0,($H9/$M9)*100)</f>
        <v>-2.7059037944002955</v>
      </c>
      <c r="P9" s="6"/>
      <c r="Q9" s="33"/>
    </row>
    <row r="10" spans="1:17" ht="12.75">
      <c r="A10" s="3"/>
      <c r="B10" s="29" t="s">
        <v>17</v>
      </c>
      <c r="C10" s="63">
        <v>2321086105</v>
      </c>
      <c r="D10" s="64">
        <v>2273171793</v>
      </c>
      <c r="E10" s="65">
        <f aca="true" t="shared" si="0" ref="E10:E33">($D10-$C10)</f>
        <v>-47914312</v>
      </c>
      <c r="F10" s="63">
        <v>2523150769</v>
      </c>
      <c r="G10" s="64">
        <v>2492464398</v>
      </c>
      <c r="H10" s="65">
        <f aca="true" t="shared" si="1" ref="H10:H33">($G10-$F10)</f>
        <v>-30686371</v>
      </c>
      <c r="I10" s="65">
        <v>2615544382</v>
      </c>
      <c r="J10" s="30">
        <f aca="true" t="shared" si="2" ref="J10:J33">IF($C10=0,0,($E10/$C10)*100)</f>
        <v>-2.0643056669369013</v>
      </c>
      <c r="K10" s="31">
        <f aca="true" t="shared" si="3" ref="K10:K33">IF($F10=0,0,($H10/$F10)*100)</f>
        <v>-1.2161925231349502</v>
      </c>
      <c r="L10" s="84">
        <v>7507551640</v>
      </c>
      <c r="M10" s="85">
        <v>8095037320</v>
      </c>
      <c r="N10" s="32">
        <f aca="true" t="shared" si="4" ref="N10:N33">IF($L10=0,0,($E10/$L10)*100)</f>
        <v>-0.6382148841269909</v>
      </c>
      <c r="O10" s="31">
        <f aca="true" t="shared" si="5" ref="O10:O33">IF($M10=0,0,($H10/$M10)*100)</f>
        <v>-0.37907633759988646</v>
      </c>
      <c r="P10" s="6"/>
      <c r="Q10" s="33"/>
    </row>
    <row r="11" spans="1:17" ht="16.5">
      <c r="A11" s="7"/>
      <c r="B11" s="34" t="s">
        <v>18</v>
      </c>
      <c r="C11" s="66">
        <f>SUM(C8:C10)</f>
        <v>7698310411</v>
      </c>
      <c r="D11" s="67">
        <v>7507551640</v>
      </c>
      <c r="E11" s="68">
        <f t="shared" si="0"/>
        <v>-190758771</v>
      </c>
      <c r="F11" s="66">
        <f>SUM(F8:F10)</f>
        <v>8288817399</v>
      </c>
      <c r="G11" s="67">
        <v>8095037320</v>
      </c>
      <c r="H11" s="68">
        <f t="shared" si="1"/>
        <v>-193780079</v>
      </c>
      <c r="I11" s="68">
        <v>8680319682</v>
      </c>
      <c r="J11" s="35">
        <f t="shared" si="2"/>
        <v>-2.477930361543069</v>
      </c>
      <c r="K11" s="36">
        <f t="shared" si="3"/>
        <v>-2.3378495347644948</v>
      </c>
      <c r="L11" s="86">
        <v>7507551640</v>
      </c>
      <c r="M11" s="87">
        <v>8095037320</v>
      </c>
      <c r="N11" s="37">
        <f t="shared" si="4"/>
        <v>-2.540891893219132</v>
      </c>
      <c r="O11" s="36">
        <f t="shared" si="5"/>
        <v>-2.3938132875711067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2408443534</v>
      </c>
      <c r="D13" s="64">
        <v>2354464908</v>
      </c>
      <c r="E13" s="65">
        <f t="shared" si="0"/>
        <v>-53978626</v>
      </c>
      <c r="F13" s="63">
        <v>2568606599</v>
      </c>
      <c r="G13" s="64">
        <v>2499219905</v>
      </c>
      <c r="H13" s="65">
        <f t="shared" si="1"/>
        <v>-69386694</v>
      </c>
      <c r="I13" s="65">
        <v>2648594737</v>
      </c>
      <c r="J13" s="30">
        <f t="shared" si="2"/>
        <v>-2.241224477052656</v>
      </c>
      <c r="K13" s="31">
        <f t="shared" si="3"/>
        <v>-2.7013359705224365</v>
      </c>
      <c r="L13" s="84">
        <v>7506952648</v>
      </c>
      <c r="M13" s="85">
        <v>8093062282</v>
      </c>
      <c r="N13" s="32">
        <f t="shared" si="4"/>
        <v>-0.7190484412390822</v>
      </c>
      <c r="O13" s="31">
        <f t="shared" si="5"/>
        <v>-0.8573601880505087</v>
      </c>
      <c r="P13" s="6"/>
      <c r="Q13" s="33"/>
    </row>
    <row r="14" spans="1:17" ht="12.75">
      <c r="A14" s="3"/>
      <c r="B14" s="29" t="s">
        <v>21</v>
      </c>
      <c r="C14" s="63">
        <v>403291823</v>
      </c>
      <c r="D14" s="64">
        <v>497285620</v>
      </c>
      <c r="E14" s="65">
        <f t="shared" si="0"/>
        <v>93993797</v>
      </c>
      <c r="F14" s="63">
        <v>432424997</v>
      </c>
      <c r="G14" s="64">
        <v>420209193</v>
      </c>
      <c r="H14" s="65">
        <f t="shared" si="1"/>
        <v>-12215804</v>
      </c>
      <c r="I14" s="65">
        <v>454875816</v>
      </c>
      <c r="J14" s="30">
        <f t="shared" si="2"/>
        <v>23.30664586769963</v>
      </c>
      <c r="K14" s="31">
        <f t="shared" si="3"/>
        <v>-2.8249532484820716</v>
      </c>
      <c r="L14" s="84">
        <v>7506952648</v>
      </c>
      <c r="M14" s="85">
        <v>8093062282</v>
      </c>
      <c r="N14" s="32">
        <f t="shared" si="4"/>
        <v>1.2520899146079174</v>
      </c>
      <c r="O14" s="31">
        <f t="shared" si="5"/>
        <v>-0.15094167787599388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7506952648</v>
      </c>
      <c r="M15" s="85">
        <v>8093062282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2094847652</v>
      </c>
      <c r="D16" s="64">
        <v>2057475652</v>
      </c>
      <c r="E16" s="65">
        <f t="shared" si="0"/>
        <v>-37372000</v>
      </c>
      <c r="F16" s="63">
        <v>2213681516</v>
      </c>
      <c r="G16" s="64">
        <v>2215054498</v>
      </c>
      <c r="H16" s="65">
        <f t="shared" si="1"/>
        <v>1372982</v>
      </c>
      <c r="I16" s="65">
        <v>2428706589</v>
      </c>
      <c r="J16" s="30">
        <f t="shared" si="2"/>
        <v>-1.7839960803030273</v>
      </c>
      <c r="K16" s="31">
        <f t="shared" si="3"/>
        <v>0.062022562418143266</v>
      </c>
      <c r="L16" s="84">
        <v>7506952648</v>
      </c>
      <c r="M16" s="85">
        <v>8093062282</v>
      </c>
      <c r="N16" s="32">
        <f t="shared" si="4"/>
        <v>-0.4978318333998901</v>
      </c>
      <c r="O16" s="31">
        <f t="shared" si="5"/>
        <v>0.016964925662980336</v>
      </c>
      <c r="P16" s="6"/>
      <c r="Q16" s="33"/>
    </row>
    <row r="17" spans="1:17" ht="12.75">
      <c r="A17" s="3"/>
      <c r="B17" s="29" t="s">
        <v>23</v>
      </c>
      <c r="C17" s="63">
        <v>2789268844</v>
      </c>
      <c r="D17" s="64">
        <v>2597726468</v>
      </c>
      <c r="E17" s="65">
        <f t="shared" si="0"/>
        <v>-191542376</v>
      </c>
      <c r="F17" s="63">
        <v>3070873457</v>
      </c>
      <c r="G17" s="64">
        <v>2958578686</v>
      </c>
      <c r="H17" s="65">
        <f t="shared" si="1"/>
        <v>-112294771</v>
      </c>
      <c r="I17" s="65">
        <v>3147351053</v>
      </c>
      <c r="J17" s="42">
        <f t="shared" si="2"/>
        <v>-6.867117754246854</v>
      </c>
      <c r="K17" s="31">
        <f t="shared" si="3"/>
        <v>-3.6567697292777117</v>
      </c>
      <c r="L17" s="88">
        <v>7506952648</v>
      </c>
      <c r="M17" s="85">
        <v>8093062282</v>
      </c>
      <c r="N17" s="32">
        <f t="shared" si="4"/>
        <v>-2.5515330252020525</v>
      </c>
      <c r="O17" s="31">
        <f t="shared" si="5"/>
        <v>-1.3875436403073018</v>
      </c>
      <c r="P17" s="6"/>
      <c r="Q17" s="33"/>
    </row>
    <row r="18" spans="1:17" ht="16.5">
      <c r="A18" s="3"/>
      <c r="B18" s="34" t="s">
        <v>24</v>
      </c>
      <c r="C18" s="66">
        <f>SUM(C13:C17)</f>
        <v>7695851853</v>
      </c>
      <c r="D18" s="67">
        <v>7506952648</v>
      </c>
      <c r="E18" s="68">
        <f t="shared" si="0"/>
        <v>-188899205</v>
      </c>
      <c r="F18" s="66">
        <f>SUM(F13:F17)</f>
        <v>8285586569</v>
      </c>
      <c r="G18" s="67">
        <v>8093062282</v>
      </c>
      <c r="H18" s="68">
        <f t="shared" si="1"/>
        <v>-192524287</v>
      </c>
      <c r="I18" s="68">
        <v>8679528195</v>
      </c>
      <c r="J18" s="43">
        <f t="shared" si="2"/>
        <v>-2.4545587494172363</v>
      </c>
      <c r="K18" s="36">
        <f t="shared" si="3"/>
        <v>-2.3236047972791387</v>
      </c>
      <c r="L18" s="89">
        <v>7506952648</v>
      </c>
      <c r="M18" s="87">
        <v>8093062282</v>
      </c>
      <c r="N18" s="37">
        <f t="shared" si="4"/>
        <v>-2.5163233852331075</v>
      </c>
      <c r="O18" s="36">
        <f t="shared" si="5"/>
        <v>-2.3788805805708244</v>
      </c>
      <c r="P18" s="6"/>
      <c r="Q18" s="38"/>
    </row>
    <row r="19" spans="1:17" ht="16.5">
      <c r="A19" s="44"/>
      <c r="B19" s="45" t="s">
        <v>25</v>
      </c>
      <c r="C19" s="72">
        <f>C11-C18</f>
        <v>2458558</v>
      </c>
      <c r="D19" s="73">
        <v>598992</v>
      </c>
      <c r="E19" s="74">
        <f t="shared" si="0"/>
        <v>-1859566</v>
      </c>
      <c r="F19" s="75">
        <f>F11-F18</f>
        <v>3230830</v>
      </c>
      <c r="G19" s="76">
        <v>1975038</v>
      </c>
      <c r="H19" s="77">
        <f t="shared" si="1"/>
        <v>-1255792</v>
      </c>
      <c r="I19" s="77">
        <v>791487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189351605</v>
      </c>
      <c r="D22" s="64">
        <v>230800142</v>
      </c>
      <c r="E22" s="65">
        <f t="shared" si="0"/>
        <v>41448537</v>
      </c>
      <c r="F22" s="63">
        <v>176866712</v>
      </c>
      <c r="G22" s="64">
        <v>445000000</v>
      </c>
      <c r="H22" s="65">
        <f t="shared" si="1"/>
        <v>268133288</v>
      </c>
      <c r="I22" s="65">
        <v>350000000</v>
      </c>
      <c r="J22" s="30">
        <f t="shared" si="2"/>
        <v>21.889720448897172</v>
      </c>
      <c r="K22" s="31">
        <f t="shared" si="3"/>
        <v>151.60189555624237</v>
      </c>
      <c r="L22" s="84">
        <v>1660088597</v>
      </c>
      <c r="M22" s="85">
        <v>1721555566</v>
      </c>
      <c r="N22" s="32">
        <f t="shared" si="4"/>
        <v>2.4967665626342472</v>
      </c>
      <c r="O22" s="31">
        <f t="shared" si="5"/>
        <v>15.575058586287884</v>
      </c>
      <c r="P22" s="6"/>
      <c r="Q22" s="33"/>
    </row>
    <row r="23" spans="1:17" ht="12.75">
      <c r="A23" s="7"/>
      <c r="B23" s="29" t="s">
        <v>28</v>
      </c>
      <c r="C23" s="63">
        <v>690000000</v>
      </c>
      <c r="D23" s="64">
        <v>623019286</v>
      </c>
      <c r="E23" s="65">
        <f t="shared" si="0"/>
        <v>-66980714</v>
      </c>
      <c r="F23" s="63">
        <v>740000000</v>
      </c>
      <c r="G23" s="64">
        <v>562242718</v>
      </c>
      <c r="H23" s="65">
        <f t="shared" si="1"/>
        <v>-177757282</v>
      </c>
      <c r="I23" s="65">
        <v>534266472</v>
      </c>
      <c r="J23" s="30">
        <f t="shared" si="2"/>
        <v>-9.707349855072463</v>
      </c>
      <c r="K23" s="31">
        <f t="shared" si="3"/>
        <v>-24.021254324324325</v>
      </c>
      <c r="L23" s="84">
        <v>1660088597</v>
      </c>
      <c r="M23" s="85">
        <v>1721555566</v>
      </c>
      <c r="N23" s="32">
        <f t="shared" si="4"/>
        <v>-4.034767428741034</v>
      </c>
      <c r="O23" s="31">
        <f t="shared" si="5"/>
        <v>-10.325387429289634</v>
      </c>
      <c r="P23" s="6"/>
      <c r="Q23" s="33"/>
    </row>
    <row r="24" spans="1:17" ht="12.75">
      <c r="A24" s="7"/>
      <c r="B24" s="29" t="s">
        <v>29</v>
      </c>
      <c r="C24" s="63">
        <v>1056808150</v>
      </c>
      <c r="D24" s="64">
        <v>806269169</v>
      </c>
      <c r="E24" s="65">
        <f t="shared" si="0"/>
        <v>-250538981</v>
      </c>
      <c r="F24" s="63">
        <v>1137992080</v>
      </c>
      <c r="G24" s="64">
        <v>714312848</v>
      </c>
      <c r="H24" s="65">
        <f t="shared" si="1"/>
        <v>-423679232</v>
      </c>
      <c r="I24" s="65">
        <v>730241020</v>
      </c>
      <c r="J24" s="30">
        <f t="shared" si="2"/>
        <v>-23.707139370565983</v>
      </c>
      <c r="K24" s="31">
        <f t="shared" si="3"/>
        <v>-37.230420092203104</v>
      </c>
      <c r="L24" s="84">
        <v>1660088597</v>
      </c>
      <c r="M24" s="85">
        <v>1721555566</v>
      </c>
      <c r="N24" s="32">
        <f t="shared" si="4"/>
        <v>-15.09190421841082</v>
      </c>
      <c r="O24" s="31">
        <f t="shared" si="5"/>
        <v>-24.610256001460947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1660088597</v>
      </c>
      <c r="M25" s="85">
        <v>1721555566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1936159755</v>
      </c>
      <c r="D26" s="67">
        <v>1660088597</v>
      </c>
      <c r="E26" s="68">
        <f t="shared" si="0"/>
        <v>-276071158</v>
      </c>
      <c r="F26" s="66">
        <f>SUM(F22:F25)</f>
        <v>2054858792</v>
      </c>
      <c r="G26" s="67">
        <v>1721555566</v>
      </c>
      <c r="H26" s="68">
        <f t="shared" si="1"/>
        <v>-333303226</v>
      </c>
      <c r="I26" s="68">
        <v>1614507492</v>
      </c>
      <c r="J26" s="43">
        <f t="shared" si="2"/>
        <v>-14.258697263336103</v>
      </c>
      <c r="K26" s="36">
        <f t="shared" si="3"/>
        <v>-16.220249649154482</v>
      </c>
      <c r="L26" s="89">
        <v>1660088597</v>
      </c>
      <c r="M26" s="87">
        <v>1721555566</v>
      </c>
      <c r="N26" s="37">
        <f t="shared" si="4"/>
        <v>-16.629905084517606</v>
      </c>
      <c r="O26" s="36">
        <f t="shared" si="5"/>
        <v>-19.360584844462696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272148670</v>
      </c>
      <c r="D28" s="64">
        <v>187988950</v>
      </c>
      <c r="E28" s="65">
        <f t="shared" si="0"/>
        <v>-84159720</v>
      </c>
      <c r="F28" s="63">
        <v>398037789</v>
      </c>
      <c r="G28" s="64">
        <v>436983960</v>
      </c>
      <c r="H28" s="65">
        <f t="shared" si="1"/>
        <v>38946171</v>
      </c>
      <c r="I28" s="65">
        <v>595547055</v>
      </c>
      <c r="J28" s="30">
        <f t="shared" si="2"/>
        <v>-30.92417096875763</v>
      </c>
      <c r="K28" s="31">
        <f t="shared" si="3"/>
        <v>9.784541085369158</v>
      </c>
      <c r="L28" s="84">
        <v>1660238597</v>
      </c>
      <c r="M28" s="85">
        <v>1721705566</v>
      </c>
      <c r="N28" s="32">
        <f t="shared" si="4"/>
        <v>-5.069134048086464</v>
      </c>
      <c r="O28" s="31">
        <f t="shared" si="5"/>
        <v>2.2620691812295624</v>
      </c>
      <c r="P28" s="6"/>
      <c r="Q28" s="33"/>
    </row>
    <row r="29" spans="1:17" ht="12.75">
      <c r="A29" s="7"/>
      <c r="B29" s="29" t="s">
        <v>33</v>
      </c>
      <c r="C29" s="63">
        <v>121500000</v>
      </c>
      <c r="D29" s="64">
        <v>185118964</v>
      </c>
      <c r="E29" s="65">
        <f t="shared" si="0"/>
        <v>63618964</v>
      </c>
      <c r="F29" s="63">
        <v>132000000</v>
      </c>
      <c r="G29" s="64">
        <v>161596046</v>
      </c>
      <c r="H29" s="65">
        <f t="shared" si="1"/>
        <v>29596046</v>
      </c>
      <c r="I29" s="65">
        <v>159579539</v>
      </c>
      <c r="J29" s="30">
        <f t="shared" si="2"/>
        <v>52.36128724279835</v>
      </c>
      <c r="K29" s="31">
        <f t="shared" si="3"/>
        <v>22.42124696969697</v>
      </c>
      <c r="L29" s="84">
        <v>1660238597</v>
      </c>
      <c r="M29" s="85">
        <v>1721705566</v>
      </c>
      <c r="N29" s="32">
        <f t="shared" si="4"/>
        <v>3.831916937418363</v>
      </c>
      <c r="O29" s="31">
        <f t="shared" si="5"/>
        <v>1.7189957786312924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28450000</v>
      </c>
      <c r="E30" s="65">
        <f t="shared" si="0"/>
        <v>28450000</v>
      </c>
      <c r="F30" s="63">
        <v>0</v>
      </c>
      <c r="G30" s="64">
        <v>11300000</v>
      </c>
      <c r="H30" s="65">
        <f t="shared" si="1"/>
        <v>11300000</v>
      </c>
      <c r="I30" s="65">
        <v>0</v>
      </c>
      <c r="J30" s="30">
        <f t="shared" si="2"/>
        <v>0</v>
      </c>
      <c r="K30" s="31">
        <f t="shared" si="3"/>
        <v>0</v>
      </c>
      <c r="L30" s="84">
        <v>1660238597</v>
      </c>
      <c r="M30" s="85">
        <v>1721705566</v>
      </c>
      <c r="N30" s="32">
        <f t="shared" si="4"/>
        <v>1.7136091192801006</v>
      </c>
      <c r="O30" s="31">
        <f t="shared" si="5"/>
        <v>0.656325926055582</v>
      </c>
      <c r="P30" s="6"/>
      <c r="Q30" s="33"/>
    </row>
    <row r="31" spans="1:17" ht="12.75">
      <c r="A31" s="7"/>
      <c r="B31" s="29" t="s">
        <v>35</v>
      </c>
      <c r="C31" s="63">
        <v>822935350</v>
      </c>
      <c r="D31" s="64">
        <v>672083966</v>
      </c>
      <c r="E31" s="65">
        <f t="shared" si="0"/>
        <v>-150851384</v>
      </c>
      <c r="F31" s="63">
        <v>802670065</v>
      </c>
      <c r="G31" s="64">
        <v>464823692</v>
      </c>
      <c r="H31" s="65">
        <f t="shared" si="1"/>
        <v>-337846373</v>
      </c>
      <c r="I31" s="65">
        <v>358102991</v>
      </c>
      <c r="J31" s="30">
        <f t="shared" si="2"/>
        <v>-18.330891241942638</v>
      </c>
      <c r="K31" s="31">
        <f t="shared" si="3"/>
        <v>-42.0903167729321</v>
      </c>
      <c r="L31" s="84">
        <v>1660238597</v>
      </c>
      <c r="M31" s="85">
        <v>1721705566</v>
      </c>
      <c r="N31" s="32">
        <f t="shared" si="4"/>
        <v>-9.086126793617725</v>
      </c>
      <c r="O31" s="31">
        <f t="shared" si="5"/>
        <v>-19.622772887057042</v>
      </c>
      <c r="P31" s="6"/>
      <c r="Q31" s="33"/>
    </row>
    <row r="32" spans="1:17" ht="12.75">
      <c r="A32" s="7"/>
      <c r="B32" s="29" t="s">
        <v>36</v>
      </c>
      <c r="C32" s="63">
        <v>719575735</v>
      </c>
      <c r="D32" s="64">
        <v>586596717</v>
      </c>
      <c r="E32" s="65">
        <f t="shared" si="0"/>
        <v>-132979018</v>
      </c>
      <c r="F32" s="63">
        <v>722150938</v>
      </c>
      <c r="G32" s="64">
        <v>647001868</v>
      </c>
      <c r="H32" s="65">
        <f t="shared" si="1"/>
        <v>-75149070</v>
      </c>
      <c r="I32" s="65">
        <v>501277907</v>
      </c>
      <c r="J32" s="30">
        <f t="shared" si="2"/>
        <v>-18.48019764034984</v>
      </c>
      <c r="K32" s="31">
        <f t="shared" si="3"/>
        <v>-10.40628295908964</v>
      </c>
      <c r="L32" s="84">
        <v>1660238597</v>
      </c>
      <c r="M32" s="85">
        <v>1721705566</v>
      </c>
      <c r="N32" s="32">
        <f t="shared" si="4"/>
        <v>-8.009632967230672</v>
      </c>
      <c r="O32" s="31">
        <f t="shared" si="5"/>
        <v>-4.364803801766881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1936159755</v>
      </c>
      <c r="D33" s="82">
        <v>1660238597</v>
      </c>
      <c r="E33" s="83">
        <f t="shared" si="0"/>
        <v>-275921158</v>
      </c>
      <c r="F33" s="81">
        <f>SUM(F28:F32)</f>
        <v>2054858792</v>
      </c>
      <c r="G33" s="82">
        <v>1721705566</v>
      </c>
      <c r="H33" s="83">
        <f t="shared" si="1"/>
        <v>-333153226</v>
      </c>
      <c r="I33" s="83">
        <v>1614507492</v>
      </c>
      <c r="J33" s="58">
        <f t="shared" si="2"/>
        <v>-14.25094996874367</v>
      </c>
      <c r="K33" s="59">
        <f t="shared" si="3"/>
        <v>-16.212949877482387</v>
      </c>
      <c r="L33" s="96">
        <v>1660238597</v>
      </c>
      <c r="M33" s="97">
        <v>1721705566</v>
      </c>
      <c r="N33" s="60">
        <f t="shared" si="4"/>
        <v>-16.619367752236396</v>
      </c>
      <c r="O33" s="59">
        <f t="shared" si="5"/>
        <v>-19.35018580290749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6755032</v>
      </c>
      <c r="D8" s="64">
        <v>9700000</v>
      </c>
      <c r="E8" s="65">
        <f>($D8-$C8)</f>
        <v>2944968</v>
      </c>
      <c r="F8" s="63">
        <v>7119803</v>
      </c>
      <c r="G8" s="64">
        <v>10185003</v>
      </c>
      <c r="H8" s="65">
        <f>($G8-$F8)</f>
        <v>3065200</v>
      </c>
      <c r="I8" s="65">
        <v>12100000</v>
      </c>
      <c r="J8" s="30">
        <f>IF($C8=0,0,($E8/$C8)*100)</f>
        <v>43.59665505655636</v>
      </c>
      <c r="K8" s="31">
        <f>IF($F8=0,0,($H8/$F8)*100)</f>
        <v>43.0517529768731</v>
      </c>
      <c r="L8" s="84">
        <v>212906296</v>
      </c>
      <c r="M8" s="85">
        <v>225548449</v>
      </c>
      <c r="N8" s="32">
        <f>IF($L8=0,0,($E8/$L8)*100)</f>
        <v>1.3832225985463578</v>
      </c>
      <c r="O8" s="31">
        <f>IF($M8=0,0,($H8/$M8)*100)</f>
        <v>1.3589984828492436</v>
      </c>
      <c r="P8" s="6"/>
      <c r="Q8" s="33"/>
    </row>
    <row r="9" spans="1:17" ht="12.75">
      <c r="A9" s="3"/>
      <c r="B9" s="29" t="s">
        <v>16</v>
      </c>
      <c r="C9" s="63">
        <v>4512821</v>
      </c>
      <c r="D9" s="64">
        <v>2600000</v>
      </c>
      <c r="E9" s="65">
        <f>($D9-$C9)</f>
        <v>-1912821</v>
      </c>
      <c r="F9" s="63">
        <v>4693228</v>
      </c>
      <c r="G9" s="64">
        <v>2730000</v>
      </c>
      <c r="H9" s="65">
        <f>($G9-$F9)</f>
        <v>-1963228</v>
      </c>
      <c r="I9" s="65">
        <v>3146000</v>
      </c>
      <c r="J9" s="30">
        <f>IF($C9=0,0,($E9/$C9)*100)</f>
        <v>-42.38636985601689</v>
      </c>
      <c r="K9" s="31">
        <f>IF($F9=0,0,($H9/$F9)*100)</f>
        <v>-41.83108086800812</v>
      </c>
      <c r="L9" s="84">
        <v>212906296</v>
      </c>
      <c r="M9" s="85">
        <v>225548449</v>
      </c>
      <c r="N9" s="32">
        <f>IF($L9=0,0,($E9/$L9)*100)</f>
        <v>-0.8984332713204498</v>
      </c>
      <c r="O9" s="31">
        <f>IF($M9=0,0,($H9/$M9)*100)</f>
        <v>-0.8704240746075802</v>
      </c>
      <c r="P9" s="6"/>
      <c r="Q9" s="33"/>
    </row>
    <row r="10" spans="1:17" ht="12.75">
      <c r="A10" s="3"/>
      <c r="B10" s="29" t="s">
        <v>17</v>
      </c>
      <c r="C10" s="63">
        <v>234627793</v>
      </c>
      <c r="D10" s="64">
        <v>200606296</v>
      </c>
      <c r="E10" s="65">
        <f aca="true" t="shared" si="0" ref="E10:E33">($D10-$C10)</f>
        <v>-34021497</v>
      </c>
      <c r="F10" s="63">
        <v>219006062</v>
      </c>
      <c r="G10" s="64">
        <v>212633446</v>
      </c>
      <c r="H10" s="65">
        <f aca="true" t="shared" si="1" ref="H10:H33">($G10-$F10)</f>
        <v>-6372616</v>
      </c>
      <c r="I10" s="65">
        <v>225544703</v>
      </c>
      <c r="J10" s="30">
        <f aca="true" t="shared" si="2" ref="J10:J33">IF($C10=0,0,($E10/$C10)*100)</f>
        <v>-14.500199045046635</v>
      </c>
      <c r="K10" s="31">
        <f aca="true" t="shared" si="3" ref="K10:K33">IF($F10=0,0,($H10/$F10)*100)</f>
        <v>-2.909789775590778</v>
      </c>
      <c r="L10" s="84">
        <v>212906296</v>
      </c>
      <c r="M10" s="85">
        <v>225548449</v>
      </c>
      <c r="N10" s="32">
        <f aca="true" t="shared" si="4" ref="N10:N33">IF($L10=0,0,($E10/$L10)*100)</f>
        <v>-15.9795636104627</v>
      </c>
      <c r="O10" s="31">
        <f aca="true" t="shared" si="5" ref="O10:O33">IF($M10=0,0,($H10/$M10)*100)</f>
        <v>-2.825386753158298</v>
      </c>
      <c r="P10" s="6"/>
      <c r="Q10" s="33"/>
    </row>
    <row r="11" spans="1:17" ht="16.5">
      <c r="A11" s="7"/>
      <c r="B11" s="34" t="s">
        <v>18</v>
      </c>
      <c r="C11" s="66">
        <f>SUM(C8:C10)</f>
        <v>245895646</v>
      </c>
      <c r="D11" s="67">
        <v>212906296</v>
      </c>
      <c r="E11" s="68">
        <f t="shared" si="0"/>
        <v>-32989350</v>
      </c>
      <c r="F11" s="66">
        <f>SUM(F8:F10)</f>
        <v>230819093</v>
      </c>
      <c r="G11" s="67">
        <v>225548449</v>
      </c>
      <c r="H11" s="68">
        <f t="shared" si="1"/>
        <v>-5270644</v>
      </c>
      <c r="I11" s="68">
        <v>240790703</v>
      </c>
      <c r="J11" s="35">
        <f t="shared" si="2"/>
        <v>-13.415995987175796</v>
      </c>
      <c r="K11" s="36">
        <f t="shared" si="3"/>
        <v>-2.283452348545534</v>
      </c>
      <c r="L11" s="86">
        <v>212906296</v>
      </c>
      <c r="M11" s="87">
        <v>225548449</v>
      </c>
      <c r="N11" s="37">
        <f t="shared" si="4"/>
        <v>-15.49477428323679</v>
      </c>
      <c r="O11" s="36">
        <f t="shared" si="5"/>
        <v>-2.336812344916635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172352556</v>
      </c>
      <c r="D13" s="64">
        <v>128429165</v>
      </c>
      <c r="E13" s="65">
        <f t="shared" si="0"/>
        <v>-43923391</v>
      </c>
      <c r="F13" s="63">
        <v>154135347</v>
      </c>
      <c r="G13" s="64">
        <v>137488846</v>
      </c>
      <c r="H13" s="65">
        <f t="shared" si="1"/>
        <v>-16646501</v>
      </c>
      <c r="I13" s="65">
        <v>144853443</v>
      </c>
      <c r="J13" s="30">
        <f t="shared" si="2"/>
        <v>-25.48461828439608</v>
      </c>
      <c r="K13" s="31">
        <f t="shared" si="3"/>
        <v>-10.799924432648144</v>
      </c>
      <c r="L13" s="84">
        <v>220884408</v>
      </c>
      <c r="M13" s="85">
        <v>233872271</v>
      </c>
      <c r="N13" s="32">
        <f t="shared" si="4"/>
        <v>-19.885238346022142</v>
      </c>
      <c r="O13" s="31">
        <f t="shared" si="5"/>
        <v>-7.117774556522778</v>
      </c>
      <c r="P13" s="6"/>
      <c r="Q13" s="33"/>
    </row>
    <row r="14" spans="1:17" ht="12.75">
      <c r="A14" s="3"/>
      <c r="B14" s="29" t="s">
        <v>21</v>
      </c>
      <c r="C14" s="63">
        <v>723056</v>
      </c>
      <c r="D14" s="64">
        <v>754612</v>
      </c>
      <c r="E14" s="65">
        <f t="shared" si="0"/>
        <v>31556</v>
      </c>
      <c r="F14" s="63">
        <v>767101</v>
      </c>
      <c r="G14" s="64">
        <v>830074</v>
      </c>
      <c r="H14" s="65">
        <f t="shared" si="1"/>
        <v>62973</v>
      </c>
      <c r="I14" s="65">
        <v>913081</v>
      </c>
      <c r="J14" s="30">
        <f t="shared" si="2"/>
        <v>4.364253944369454</v>
      </c>
      <c r="K14" s="31">
        <f t="shared" si="3"/>
        <v>8.209218864269504</v>
      </c>
      <c r="L14" s="84">
        <v>220884408</v>
      </c>
      <c r="M14" s="85">
        <v>233872271</v>
      </c>
      <c r="N14" s="32">
        <f t="shared" si="4"/>
        <v>0.014286205298836665</v>
      </c>
      <c r="O14" s="31">
        <f t="shared" si="5"/>
        <v>0.02692623615905282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220884408</v>
      </c>
      <c r="M15" s="85">
        <v>233872271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220884408</v>
      </c>
      <c r="M16" s="85">
        <v>233872271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96186382</v>
      </c>
      <c r="D17" s="64">
        <v>91700631</v>
      </c>
      <c r="E17" s="65">
        <f t="shared" si="0"/>
        <v>-4485751</v>
      </c>
      <c r="F17" s="63">
        <v>98085190</v>
      </c>
      <c r="G17" s="64">
        <v>95553351</v>
      </c>
      <c r="H17" s="65">
        <f t="shared" si="1"/>
        <v>-2531839</v>
      </c>
      <c r="I17" s="65">
        <v>99002067</v>
      </c>
      <c r="J17" s="42">
        <f t="shared" si="2"/>
        <v>-4.663603003593585</v>
      </c>
      <c r="K17" s="31">
        <f t="shared" si="3"/>
        <v>-2.5812653266002745</v>
      </c>
      <c r="L17" s="88">
        <v>220884408</v>
      </c>
      <c r="M17" s="85">
        <v>233872271</v>
      </c>
      <c r="N17" s="32">
        <f t="shared" si="4"/>
        <v>-2.030813782021228</v>
      </c>
      <c r="O17" s="31">
        <f t="shared" si="5"/>
        <v>-1.0825734017864819</v>
      </c>
      <c r="P17" s="6"/>
      <c r="Q17" s="33"/>
    </row>
    <row r="18" spans="1:17" ht="16.5">
      <c r="A18" s="3"/>
      <c r="B18" s="34" t="s">
        <v>24</v>
      </c>
      <c r="C18" s="66">
        <f>SUM(C13:C17)</f>
        <v>269261994</v>
      </c>
      <c r="D18" s="67">
        <v>220884408</v>
      </c>
      <c r="E18" s="68">
        <f t="shared" si="0"/>
        <v>-48377586</v>
      </c>
      <c r="F18" s="66">
        <f>SUM(F13:F17)</f>
        <v>252987638</v>
      </c>
      <c r="G18" s="67">
        <v>233872271</v>
      </c>
      <c r="H18" s="68">
        <f t="shared" si="1"/>
        <v>-19115367</v>
      </c>
      <c r="I18" s="68">
        <v>244768591</v>
      </c>
      <c r="J18" s="43">
        <f t="shared" si="2"/>
        <v>-17.966733916410053</v>
      </c>
      <c r="K18" s="36">
        <f t="shared" si="3"/>
        <v>-7.555850219052996</v>
      </c>
      <c r="L18" s="89">
        <v>220884408</v>
      </c>
      <c r="M18" s="87">
        <v>233872271</v>
      </c>
      <c r="N18" s="37">
        <f t="shared" si="4"/>
        <v>-21.901765922744534</v>
      </c>
      <c r="O18" s="36">
        <f t="shared" si="5"/>
        <v>-8.173421722150207</v>
      </c>
      <c r="P18" s="6"/>
      <c r="Q18" s="38"/>
    </row>
    <row r="19" spans="1:17" ht="16.5">
      <c r="A19" s="44"/>
      <c r="B19" s="45" t="s">
        <v>25</v>
      </c>
      <c r="C19" s="72">
        <f>C11-C18</f>
        <v>-23366348</v>
      </c>
      <c r="D19" s="73">
        <v>-7978112</v>
      </c>
      <c r="E19" s="74">
        <f t="shared" si="0"/>
        <v>15388236</v>
      </c>
      <c r="F19" s="75">
        <f>F11-F18</f>
        <v>-22168545</v>
      </c>
      <c r="G19" s="76">
        <v>-8323822</v>
      </c>
      <c r="H19" s="77">
        <f t="shared" si="1"/>
        <v>13844723</v>
      </c>
      <c r="I19" s="77">
        <v>-3977888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58025700</v>
      </c>
      <c r="M22" s="85">
        <v>52767800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600000</v>
      </c>
      <c r="E23" s="65">
        <f t="shared" si="0"/>
        <v>600000</v>
      </c>
      <c r="F23" s="63">
        <v>0</v>
      </c>
      <c r="G23" s="64">
        <v>528000</v>
      </c>
      <c r="H23" s="65">
        <f t="shared" si="1"/>
        <v>528000</v>
      </c>
      <c r="I23" s="65">
        <v>0</v>
      </c>
      <c r="J23" s="30">
        <f t="shared" si="2"/>
        <v>0</v>
      </c>
      <c r="K23" s="31">
        <f t="shared" si="3"/>
        <v>0</v>
      </c>
      <c r="L23" s="84">
        <v>58025700</v>
      </c>
      <c r="M23" s="85">
        <v>52767800</v>
      </c>
      <c r="N23" s="32">
        <f t="shared" si="4"/>
        <v>1.0340245787642373</v>
      </c>
      <c r="O23" s="31">
        <f t="shared" si="5"/>
        <v>1.0006102206269734</v>
      </c>
      <c r="P23" s="6"/>
      <c r="Q23" s="33"/>
    </row>
    <row r="24" spans="1:17" ht="12.75">
      <c r="A24" s="7"/>
      <c r="B24" s="29" t="s">
        <v>29</v>
      </c>
      <c r="C24" s="63">
        <v>57396750</v>
      </c>
      <c r="D24" s="64">
        <v>57425700</v>
      </c>
      <c r="E24" s="65">
        <f t="shared" si="0"/>
        <v>28950</v>
      </c>
      <c r="F24" s="63">
        <v>56313200</v>
      </c>
      <c r="G24" s="64">
        <v>52239800</v>
      </c>
      <c r="H24" s="65">
        <f t="shared" si="1"/>
        <v>-4073400</v>
      </c>
      <c r="I24" s="65">
        <v>56029350</v>
      </c>
      <c r="J24" s="30">
        <f t="shared" si="2"/>
        <v>0.05043839590220701</v>
      </c>
      <c r="K24" s="31">
        <f t="shared" si="3"/>
        <v>-7.233472791459196</v>
      </c>
      <c r="L24" s="84">
        <v>58025700</v>
      </c>
      <c r="M24" s="85">
        <v>52767800</v>
      </c>
      <c r="N24" s="32">
        <f t="shared" si="4"/>
        <v>0.04989168592537445</v>
      </c>
      <c r="O24" s="31">
        <f t="shared" si="5"/>
        <v>-7.71948044072332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58025700</v>
      </c>
      <c r="M25" s="85">
        <v>52767800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57396750</v>
      </c>
      <c r="D26" s="67">
        <v>58025700</v>
      </c>
      <c r="E26" s="68">
        <f t="shared" si="0"/>
        <v>628950</v>
      </c>
      <c r="F26" s="66">
        <f>SUM(F22:F25)</f>
        <v>56313200</v>
      </c>
      <c r="G26" s="67">
        <v>52767800</v>
      </c>
      <c r="H26" s="68">
        <f t="shared" si="1"/>
        <v>-3545400</v>
      </c>
      <c r="I26" s="68">
        <v>56029350</v>
      </c>
      <c r="J26" s="43">
        <f t="shared" si="2"/>
        <v>1.0957937513883627</v>
      </c>
      <c r="K26" s="36">
        <f t="shared" si="3"/>
        <v>-6.295859585319251</v>
      </c>
      <c r="L26" s="89">
        <v>58025700</v>
      </c>
      <c r="M26" s="87">
        <v>52767800</v>
      </c>
      <c r="N26" s="37">
        <f t="shared" si="4"/>
        <v>1.0839162646896117</v>
      </c>
      <c r="O26" s="36">
        <f t="shared" si="5"/>
        <v>-6.718870220096347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58025700</v>
      </c>
      <c r="M28" s="85">
        <v>52767800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9600000</v>
      </c>
      <c r="D29" s="64">
        <v>7317000</v>
      </c>
      <c r="E29" s="65">
        <f t="shared" si="0"/>
        <v>-2283000</v>
      </c>
      <c r="F29" s="63">
        <v>10128000</v>
      </c>
      <c r="G29" s="64">
        <v>8270000</v>
      </c>
      <c r="H29" s="65">
        <f t="shared" si="1"/>
        <v>-1858000</v>
      </c>
      <c r="I29" s="65">
        <v>9600000</v>
      </c>
      <c r="J29" s="30">
        <f t="shared" si="2"/>
        <v>-23.78125</v>
      </c>
      <c r="K29" s="31">
        <f t="shared" si="3"/>
        <v>-18.345181674565563</v>
      </c>
      <c r="L29" s="84">
        <v>58025700</v>
      </c>
      <c r="M29" s="85">
        <v>52767800</v>
      </c>
      <c r="N29" s="32">
        <f t="shared" si="4"/>
        <v>-3.934463522197923</v>
      </c>
      <c r="O29" s="31">
        <f t="shared" si="5"/>
        <v>-3.5210867233426444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58025700</v>
      </c>
      <c r="M30" s="85">
        <v>52767800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45423000</v>
      </c>
      <c r="D31" s="64">
        <v>50108700</v>
      </c>
      <c r="E31" s="65">
        <f t="shared" si="0"/>
        <v>4685700</v>
      </c>
      <c r="F31" s="63">
        <v>46185200</v>
      </c>
      <c r="G31" s="64">
        <v>43969800</v>
      </c>
      <c r="H31" s="65">
        <f t="shared" si="1"/>
        <v>-2215400</v>
      </c>
      <c r="I31" s="65">
        <v>46429350</v>
      </c>
      <c r="J31" s="30">
        <f t="shared" si="2"/>
        <v>10.31569909517205</v>
      </c>
      <c r="K31" s="31">
        <f t="shared" si="3"/>
        <v>-4.796774724370578</v>
      </c>
      <c r="L31" s="84">
        <v>58025700</v>
      </c>
      <c r="M31" s="85">
        <v>52767800</v>
      </c>
      <c r="N31" s="32">
        <f t="shared" si="4"/>
        <v>8.07521494785931</v>
      </c>
      <c r="O31" s="31">
        <f t="shared" si="5"/>
        <v>-4.198393717380675</v>
      </c>
      <c r="P31" s="6"/>
      <c r="Q31" s="33"/>
    </row>
    <row r="32" spans="1:17" ht="12.75">
      <c r="A32" s="7"/>
      <c r="B32" s="29" t="s">
        <v>36</v>
      </c>
      <c r="C32" s="63">
        <v>2373750</v>
      </c>
      <c r="D32" s="64">
        <v>600000</v>
      </c>
      <c r="E32" s="65">
        <f t="shared" si="0"/>
        <v>-1773750</v>
      </c>
      <c r="F32" s="63">
        <v>0</v>
      </c>
      <c r="G32" s="64">
        <v>528000</v>
      </c>
      <c r="H32" s="65">
        <f t="shared" si="1"/>
        <v>528000</v>
      </c>
      <c r="I32" s="65">
        <v>0</v>
      </c>
      <c r="J32" s="30">
        <f t="shared" si="2"/>
        <v>-74.72353870458136</v>
      </c>
      <c r="K32" s="31">
        <f t="shared" si="3"/>
        <v>0</v>
      </c>
      <c r="L32" s="84">
        <v>58025700</v>
      </c>
      <c r="M32" s="85">
        <v>52767800</v>
      </c>
      <c r="N32" s="32">
        <f t="shared" si="4"/>
        <v>-3.0568351609717763</v>
      </c>
      <c r="O32" s="31">
        <f t="shared" si="5"/>
        <v>1.0006102206269734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57396750</v>
      </c>
      <c r="D33" s="82">
        <v>58025700</v>
      </c>
      <c r="E33" s="83">
        <f t="shared" si="0"/>
        <v>628950</v>
      </c>
      <c r="F33" s="81">
        <f>SUM(F28:F32)</f>
        <v>56313200</v>
      </c>
      <c r="G33" s="82">
        <v>52767800</v>
      </c>
      <c r="H33" s="83">
        <f t="shared" si="1"/>
        <v>-3545400</v>
      </c>
      <c r="I33" s="83">
        <v>56029350</v>
      </c>
      <c r="J33" s="58">
        <f t="shared" si="2"/>
        <v>1.0957937513883627</v>
      </c>
      <c r="K33" s="59">
        <f t="shared" si="3"/>
        <v>-6.295859585319251</v>
      </c>
      <c r="L33" s="96">
        <v>58025700</v>
      </c>
      <c r="M33" s="97">
        <v>52767800</v>
      </c>
      <c r="N33" s="60">
        <f t="shared" si="4"/>
        <v>1.0839162646896117</v>
      </c>
      <c r="O33" s="59">
        <f t="shared" si="5"/>
        <v>-6.718870220096347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5039376</v>
      </c>
      <c r="D8" s="64">
        <v>9167109</v>
      </c>
      <c r="E8" s="65">
        <f>($D8-$C8)</f>
        <v>4127733</v>
      </c>
      <c r="F8" s="63">
        <v>5346469</v>
      </c>
      <c r="G8" s="64">
        <v>9625464</v>
      </c>
      <c r="H8" s="65">
        <f>($G8-$F8)</f>
        <v>4278995</v>
      </c>
      <c r="I8" s="65">
        <v>10106738</v>
      </c>
      <c r="J8" s="30">
        <f>IF($C8=0,0,($E8/$C8)*100)</f>
        <v>81.90960547496357</v>
      </c>
      <c r="K8" s="31">
        <f>IF($F8=0,0,($H8/$F8)*100)</f>
        <v>80.03403741796689</v>
      </c>
      <c r="L8" s="84">
        <v>200713858</v>
      </c>
      <c r="M8" s="85">
        <v>208664803</v>
      </c>
      <c r="N8" s="32">
        <f>IF($L8=0,0,($E8/$L8)*100)</f>
        <v>2.0565261617361767</v>
      </c>
      <c r="O8" s="31">
        <f>IF($M8=0,0,($H8/$M8)*100)</f>
        <v>2.0506548965040357</v>
      </c>
      <c r="P8" s="6"/>
      <c r="Q8" s="33"/>
    </row>
    <row r="9" spans="1:17" ht="12.75">
      <c r="A9" s="3"/>
      <c r="B9" s="29" t="s">
        <v>16</v>
      </c>
      <c r="C9" s="63">
        <v>25394182</v>
      </c>
      <c r="D9" s="64">
        <v>26686612</v>
      </c>
      <c r="E9" s="65">
        <f>($D9-$C9)</f>
        <v>1292430</v>
      </c>
      <c r="F9" s="63">
        <v>27620106</v>
      </c>
      <c r="G9" s="64">
        <v>28020942</v>
      </c>
      <c r="H9" s="65">
        <f>($G9-$F9)</f>
        <v>400836</v>
      </c>
      <c r="I9" s="65">
        <v>29421989</v>
      </c>
      <c r="J9" s="30">
        <f>IF($C9=0,0,($E9/$C9)*100)</f>
        <v>5.08947285642042</v>
      </c>
      <c r="K9" s="31">
        <f>IF($F9=0,0,($H9/$F9)*100)</f>
        <v>1.4512471458292016</v>
      </c>
      <c r="L9" s="84">
        <v>200713858</v>
      </c>
      <c r="M9" s="85">
        <v>208664803</v>
      </c>
      <c r="N9" s="32">
        <f>IF($L9=0,0,($E9/$L9)*100)</f>
        <v>0.6439166746523302</v>
      </c>
      <c r="O9" s="31">
        <f>IF($M9=0,0,($H9/$M9)*100)</f>
        <v>0.19209564537820017</v>
      </c>
      <c r="P9" s="6"/>
      <c r="Q9" s="33"/>
    </row>
    <row r="10" spans="1:17" ht="12.75">
      <c r="A10" s="3"/>
      <c r="B10" s="29" t="s">
        <v>17</v>
      </c>
      <c r="C10" s="63">
        <v>154819518</v>
      </c>
      <c r="D10" s="64">
        <v>164860137</v>
      </c>
      <c r="E10" s="65">
        <f aca="true" t="shared" si="0" ref="E10:E33">($D10-$C10)</f>
        <v>10040619</v>
      </c>
      <c r="F10" s="63">
        <v>163549985</v>
      </c>
      <c r="G10" s="64">
        <v>171018397</v>
      </c>
      <c r="H10" s="65">
        <f aca="true" t="shared" si="1" ref="H10:H33">($G10-$F10)</f>
        <v>7468412</v>
      </c>
      <c r="I10" s="65">
        <v>175113333</v>
      </c>
      <c r="J10" s="30">
        <f aca="true" t="shared" si="2" ref="J10:J33">IF($C10=0,0,($E10/$C10)*100)</f>
        <v>6.485370274825426</v>
      </c>
      <c r="K10" s="31">
        <f aca="true" t="shared" si="3" ref="K10:K33">IF($F10=0,0,($H10/$F10)*100)</f>
        <v>4.566440039722413</v>
      </c>
      <c r="L10" s="84">
        <v>200713858</v>
      </c>
      <c r="M10" s="85">
        <v>208664803</v>
      </c>
      <c r="N10" s="32">
        <f aca="true" t="shared" si="4" ref="N10:N33">IF($L10=0,0,($E10/$L10)*100)</f>
        <v>5.002454289927504</v>
      </c>
      <c r="O10" s="31">
        <f aca="true" t="shared" si="5" ref="O10:O33">IF($M10=0,0,($H10/$M10)*100)</f>
        <v>3.5791431485452776</v>
      </c>
      <c r="P10" s="6"/>
      <c r="Q10" s="33"/>
    </row>
    <row r="11" spans="1:17" ht="16.5">
      <c r="A11" s="7"/>
      <c r="B11" s="34" t="s">
        <v>18</v>
      </c>
      <c r="C11" s="66">
        <f>SUM(C8:C10)</f>
        <v>185253076</v>
      </c>
      <c r="D11" s="67">
        <v>200713858</v>
      </c>
      <c r="E11" s="68">
        <f t="shared" si="0"/>
        <v>15460782</v>
      </c>
      <c r="F11" s="66">
        <f>SUM(F8:F10)</f>
        <v>196516560</v>
      </c>
      <c r="G11" s="67">
        <v>208664803</v>
      </c>
      <c r="H11" s="68">
        <f t="shared" si="1"/>
        <v>12148243</v>
      </c>
      <c r="I11" s="68">
        <v>214642060</v>
      </c>
      <c r="J11" s="35">
        <f t="shared" si="2"/>
        <v>8.345762636621483</v>
      </c>
      <c r="K11" s="36">
        <f t="shared" si="3"/>
        <v>6.181790990031578</v>
      </c>
      <c r="L11" s="86">
        <v>200713858</v>
      </c>
      <c r="M11" s="87">
        <v>208664803</v>
      </c>
      <c r="N11" s="37">
        <f t="shared" si="4"/>
        <v>7.702897126316012</v>
      </c>
      <c r="O11" s="36">
        <f t="shared" si="5"/>
        <v>5.821893690427514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100413483</v>
      </c>
      <c r="D13" s="64">
        <v>93823939</v>
      </c>
      <c r="E13" s="65">
        <f t="shared" si="0"/>
        <v>-6589544</v>
      </c>
      <c r="F13" s="63">
        <v>108898517</v>
      </c>
      <c r="G13" s="64">
        <v>98515140</v>
      </c>
      <c r="H13" s="65">
        <f t="shared" si="1"/>
        <v>-10383377</v>
      </c>
      <c r="I13" s="65">
        <v>103532744</v>
      </c>
      <c r="J13" s="30">
        <f t="shared" si="2"/>
        <v>-6.562409552111642</v>
      </c>
      <c r="K13" s="31">
        <f t="shared" si="3"/>
        <v>-9.534911297276896</v>
      </c>
      <c r="L13" s="84">
        <v>198813858</v>
      </c>
      <c r="M13" s="85">
        <v>208592071</v>
      </c>
      <c r="N13" s="32">
        <f t="shared" si="4"/>
        <v>-3.3144289167206846</v>
      </c>
      <c r="O13" s="31">
        <f t="shared" si="5"/>
        <v>-4.977838778924632</v>
      </c>
      <c r="P13" s="6"/>
      <c r="Q13" s="33"/>
    </row>
    <row r="14" spans="1:17" ht="12.75">
      <c r="A14" s="3"/>
      <c r="B14" s="29" t="s">
        <v>21</v>
      </c>
      <c r="C14" s="63">
        <v>6000024</v>
      </c>
      <c r="D14" s="64">
        <v>4000000</v>
      </c>
      <c r="E14" s="65">
        <f t="shared" si="0"/>
        <v>-2000024</v>
      </c>
      <c r="F14" s="63">
        <v>6000024</v>
      </c>
      <c r="G14" s="64">
        <v>4200000</v>
      </c>
      <c r="H14" s="65">
        <f t="shared" si="1"/>
        <v>-1800024</v>
      </c>
      <c r="I14" s="65">
        <v>4410000</v>
      </c>
      <c r="J14" s="30">
        <f t="shared" si="2"/>
        <v>-33.33359999893334</v>
      </c>
      <c r="K14" s="31">
        <f t="shared" si="3"/>
        <v>-30.000279998880004</v>
      </c>
      <c r="L14" s="84">
        <v>198813858</v>
      </c>
      <c r="M14" s="85">
        <v>208592071</v>
      </c>
      <c r="N14" s="32">
        <f t="shared" si="4"/>
        <v>-1.005978164761533</v>
      </c>
      <c r="O14" s="31">
        <f t="shared" si="5"/>
        <v>-0.8629397998546167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198813858</v>
      </c>
      <c r="M15" s="85">
        <v>208592071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17070000</v>
      </c>
      <c r="D16" s="64">
        <v>14300000</v>
      </c>
      <c r="E16" s="65">
        <f t="shared" si="0"/>
        <v>-2770000</v>
      </c>
      <c r="F16" s="63">
        <v>17570000</v>
      </c>
      <c r="G16" s="64">
        <v>15015000</v>
      </c>
      <c r="H16" s="65">
        <f t="shared" si="1"/>
        <v>-2555000</v>
      </c>
      <c r="I16" s="65">
        <v>15765750</v>
      </c>
      <c r="J16" s="30">
        <f t="shared" si="2"/>
        <v>-16.22729935559461</v>
      </c>
      <c r="K16" s="31">
        <f t="shared" si="3"/>
        <v>-14.54183266932271</v>
      </c>
      <c r="L16" s="84">
        <v>198813858</v>
      </c>
      <c r="M16" s="85">
        <v>208592071</v>
      </c>
      <c r="N16" s="32">
        <f t="shared" si="4"/>
        <v>-1.3932630390382545</v>
      </c>
      <c r="O16" s="31">
        <f t="shared" si="5"/>
        <v>-1.2248787730766622</v>
      </c>
      <c r="P16" s="6"/>
      <c r="Q16" s="33"/>
    </row>
    <row r="17" spans="1:17" ht="12.75">
      <c r="A17" s="3"/>
      <c r="B17" s="29" t="s">
        <v>23</v>
      </c>
      <c r="C17" s="63">
        <v>75134413</v>
      </c>
      <c r="D17" s="64">
        <v>86689919</v>
      </c>
      <c r="E17" s="65">
        <f t="shared" si="0"/>
        <v>11555506</v>
      </c>
      <c r="F17" s="63">
        <v>77848125</v>
      </c>
      <c r="G17" s="64">
        <v>90861931</v>
      </c>
      <c r="H17" s="65">
        <f t="shared" si="1"/>
        <v>13013806</v>
      </c>
      <c r="I17" s="65">
        <v>90931566</v>
      </c>
      <c r="J17" s="42">
        <f t="shared" si="2"/>
        <v>15.379778105140716</v>
      </c>
      <c r="K17" s="31">
        <f t="shared" si="3"/>
        <v>16.716916431834424</v>
      </c>
      <c r="L17" s="88">
        <v>198813858</v>
      </c>
      <c r="M17" s="85">
        <v>208592071</v>
      </c>
      <c r="N17" s="32">
        <f t="shared" si="4"/>
        <v>5.812223612702088</v>
      </c>
      <c r="O17" s="31">
        <f t="shared" si="5"/>
        <v>6.2388785621673994</v>
      </c>
      <c r="P17" s="6"/>
      <c r="Q17" s="33"/>
    </row>
    <row r="18" spans="1:17" ht="16.5">
      <c r="A18" s="3"/>
      <c r="B18" s="34" t="s">
        <v>24</v>
      </c>
      <c r="C18" s="66">
        <f>SUM(C13:C17)</f>
        <v>198617920</v>
      </c>
      <c r="D18" s="67">
        <v>198813858</v>
      </c>
      <c r="E18" s="68">
        <f t="shared" si="0"/>
        <v>195938</v>
      </c>
      <c r="F18" s="66">
        <f>SUM(F13:F17)</f>
        <v>210316666</v>
      </c>
      <c r="G18" s="67">
        <v>208592071</v>
      </c>
      <c r="H18" s="68">
        <f t="shared" si="1"/>
        <v>-1724595</v>
      </c>
      <c r="I18" s="68">
        <v>214640060</v>
      </c>
      <c r="J18" s="43">
        <f t="shared" si="2"/>
        <v>0.09865071590720514</v>
      </c>
      <c r="K18" s="36">
        <f t="shared" si="3"/>
        <v>-0.819999210143432</v>
      </c>
      <c r="L18" s="89">
        <v>198813858</v>
      </c>
      <c r="M18" s="87">
        <v>208592071</v>
      </c>
      <c r="N18" s="37">
        <f t="shared" si="4"/>
        <v>0.09855349218161644</v>
      </c>
      <c r="O18" s="36">
        <f t="shared" si="5"/>
        <v>-0.8267787896885112</v>
      </c>
      <c r="P18" s="6"/>
      <c r="Q18" s="38"/>
    </row>
    <row r="19" spans="1:17" ht="16.5">
      <c r="A19" s="44"/>
      <c r="B19" s="45" t="s">
        <v>25</v>
      </c>
      <c r="C19" s="72">
        <f>C11-C18</f>
        <v>-13364844</v>
      </c>
      <c r="D19" s="73">
        <v>1900000</v>
      </c>
      <c r="E19" s="74">
        <f t="shared" si="0"/>
        <v>15264844</v>
      </c>
      <c r="F19" s="75">
        <f>F11-F18</f>
        <v>-13800106</v>
      </c>
      <c r="G19" s="76">
        <v>72732</v>
      </c>
      <c r="H19" s="77">
        <f t="shared" si="1"/>
        <v>13872838</v>
      </c>
      <c r="I19" s="77">
        <v>2000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33553050</v>
      </c>
      <c r="M22" s="85">
        <v>35564150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2300000</v>
      </c>
      <c r="D23" s="64">
        <v>1900000</v>
      </c>
      <c r="E23" s="65">
        <f t="shared" si="0"/>
        <v>-400000</v>
      </c>
      <c r="F23" s="63">
        <v>2350000</v>
      </c>
      <c r="G23" s="64">
        <v>1389800</v>
      </c>
      <c r="H23" s="65">
        <f t="shared" si="1"/>
        <v>-960200</v>
      </c>
      <c r="I23" s="65">
        <v>651129</v>
      </c>
      <c r="J23" s="30">
        <f t="shared" si="2"/>
        <v>-17.391304347826086</v>
      </c>
      <c r="K23" s="31">
        <f t="shared" si="3"/>
        <v>-40.85957446808511</v>
      </c>
      <c r="L23" s="84">
        <v>33553050</v>
      </c>
      <c r="M23" s="85">
        <v>35564150</v>
      </c>
      <c r="N23" s="32">
        <f t="shared" si="4"/>
        <v>-1.1921419960331474</v>
      </c>
      <c r="O23" s="31">
        <f t="shared" si="5"/>
        <v>-2.6999098811584137</v>
      </c>
      <c r="P23" s="6"/>
      <c r="Q23" s="33"/>
    </row>
    <row r="24" spans="1:17" ht="12.75">
      <c r="A24" s="7"/>
      <c r="B24" s="29" t="s">
        <v>29</v>
      </c>
      <c r="C24" s="63">
        <v>33483700</v>
      </c>
      <c r="D24" s="64">
        <v>31653050</v>
      </c>
      <c r="E24" s="65">
        <f t="shared" si="0"/>
        <v>-1830650</v>
      </c>
      <c r="F24" s="63">
        <v>35836850</v>
      </c>
      <c r="G24" s="64">
        <v>34174350</v>
      </c>
      <c r="H24" s="65">
        <f t="shared" si="1"/>
        <v>-1662500</v>
      </c>
      <c r="I24" s="65">
        <v>17710187</v>
      </c>
      <c r="J24" s="30">
        <f t="shared" si="2"/>
        <v>-5.467287068036089</v>
      </c>
      <c r="K24" s="31">
        <f t="shared" si="3"/>
        <v>-4.63907960660605</v>
      </c>
      <c r="L24" s="84">
        <v>33553050</v>
      </c>
      <c r="M24" s="85">
        <v>35564150</v>
      </c>
      <c r="N24" s="32">
        <f t="shared" si="4"/>
        <v>-5.4559868625952035</v>
      </c>
      <c r="O24" s="31">
        <f t="shared" si="5"/>
        <v>-4.6746512991312885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33553050</v>
      </c>
      <c r="M25" s="85">
        <v>35564150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35783700</v>
      </c>
      <c r="D26" s="67">
        <v>33553050</v>
      </c>
      <c r="E26" s="68">
        <f t="shared" si="0"/>
        <v>-2230650</v>
      </c>
      <c r="F26" s="66">
        <f>SUM(F22:F25)</f>
        <v>38186850</v>
      </c>
      <c r="G26" s="67">
        <v>35564150</v>
      </c>
      <c r="H26" s="68">
        <f t="shared" si="1"/>
        <v>-2622700</v>
      </c>
      <c r="I26" s="68">
        <v>18361316</v>
      </c>
      <c r="J26" s="43">
        <f t="shared" si="2"/>
        <v>-6.233704172570192</v>
      </c>
      <c r="K26" s="36">
        <f t="shared" si="3"/>
        <v>-6.868071076823566</v>
      </c>
      <c r="L26" s="89">
        <v>33553050</v>
      </c>
      <c r="M26" s="87">
        <v>35564150</v>
      </c>
      <c r="N26" s="37">
        <f t="shared" si="4"/>
        <v>-6.6481288586283505</v>
      </c>
      <c r="O26" s="36">
        <f t="shared" si="5"/>
        <v>-7.374561180289701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33553050</v>
      </c>
      <c r="M28" s="85">
        <v>35564150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5000001</v>
      </c>
      <c r="D29" s="64">
        <v>5000001</v>
      </c>
      <c r="E29" s="65">
        <f t="shared" si="0"/>
        <v>0</v>
      </c>
      <c r="F29" s="63">
        <v>0</v>
      </c>
      <c r="G29" s="64">
        <v>900000</v>
      </c>
      <c r="H29" s="65">
        <f t="shared" si="1"/>
        <v>900000</v>
      </c>
      <c r="I29" s="65">
        <v>0</v>
      </c>
      <c r="J29" s="30">
        <f t="shared" si="2"/>
        <v>0</v>
      </c>
      <c r="K29" s="31">
        <f t="shared" si="3"/>
        <v>0</v>
      </c>
      <c r="L29" s="84">
        <v>33553050</v>
      </c>
      <c r="M29" s="85">
        <v>35564150</v>
      </c>
      <c r="N29" s="32">
        <f t="shared" si="4"/>
        <v>0</v>
      </c>
      <c r="O29" s="31">
        <f t="shared" si="5"/>
        <v>2.5306382972740806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33553050</v>
      </c>
      <c r="M30" s="85">
        <v>35564150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16889134</v>
      </c>
      <c r="D31" s="64">
        <v>23340930</v>
      </c>
      <c r="E31" s="65">
        <f t="shared" si="0"/>
        <v>6451796</v>
      </c>
      <c r="F31" s="63">
        <v>32009009</v>
      </c>
      <c r="G31" s="64">
        <v>28829176</v>
      </c>
      <c r="H31" s="65">
        <f t="shared" si="1"/>
        <v>-3179833</v>
      </c>
      <c r="I31" s="65">
        <v>17710187</v>
      </c>
      <c r="J31" s="30">
        <f t="shared" si="2"/>
        <v>38.20086926896311</v>
      </c>
      <c r="K31" s="31">
        <f t="shared" si="3"/>
        <v>-9.934181342508918</v>
      </c>
      <c r="L31" s="84">
        <v>33553050</v>
      </c>
      <c r="M31" s="85">
        <v>35564150</v>
      </c>
      <c r="N31" s="32">
        <f t="shared" si="4"/>
        <v>19.228642403596695</v>
      </c>
      <c r="O31" s="31">
        <f t="shared" si="5"/>
        <v>-8.941119076373258</v>
      </c>
      <c r="P31" s="6"/>
      <c r="Q31" s="33"/>
    </row>
    <row r="32" spans="1:17" ht="12.75">
      <c r="A32" s="7"/>
      <c r="B32" s="29" t="s">
        <v>36</v>
      </c>
      <c r="C32" s="63">
        <v>13894565</v>
      </c>
      <c r="D32" s="64">
        <v>5212119</v>
      </c>
      <c r="E32" s="65">
        <f t="shared" si="0"/>
        <v>-8682446</v>
      </c>
      <c r="F32" s="63">
        <v>6177841</v>
      </c>
      <c r="G32" s="64">
        <v>5834974</v>
      </c>
      <c r="H32" s="65">
        <f t="shared" si="1"/>
        <v>-342867</v>
      </c>
      <c r="I32" s="65">
        <v>651129</v>
      </c>
      <c r="J32" s="30">
        <f t="shared" si="2"/>
        <v>-62.48807357409174</v>
      </c>
      <c r="K32" s="31">
        <f t="shared" si="3"/>
        <v>-5.549948598547616</v>
      </c>
      <c r="L32" s="84">
        <v>33553050</v>
      </c>
      <c r="M32" s="85">
        <v>35564150</v>
      </c>
      <c r="N32" s="32">
        <f t="shared" si="4"/>
        <v>-25.876771262225045</v>
      </c>
      <c r="O32" s="31">
        <f t="shared" si="5"/>
        <v>-0.9640804011905247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35783700</v>
      </c>
      <c r="D33" s="82">
        <v>33553050</v>
      </c>
      <c r="E33" s="83">
        <f t="shared" si="0"/>
        <v>-2230650</v>
      </c>
      <c r="F33" s="81">
        <f>SUM(F28:F32)</f>
        <v>38186850</v>
      </c>
      <c r="G33" s="82">
        <v>35564150</v>
      </c>
      <c r="H33" s="83">
        <f t="shared" si="1"/>
        <v>-2622700</v>
      </c>
      <c r="I33" s="83">
        <v>18361316</v>
      </c>
      <c r="J33" s="58">
        <f t="shared" si="2"/>
        <v>-6.233704172570192</v>
      </c>
      <c r="K33" s="59">
        <f t="shared" si="3"/>
        <v>-6.868071076823566</v>
      </c>
      <c r="L33" s="96">
        <v>33553050</v>
      </c>
      <c r="M33" s="97">
        <v>35564150</v>
      </c>
      <c r="N33" s="60">
        <f t="shared" si="4"/>
        <v>-6.6481288586283505</v>
      </c>
      <c r="O33" s="59">
        <f t="shared" si="5"/>
        <v>-7.374561180289701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4746477</v>
      </c>
      <c r="D8" s="64">
        <v>7029946</v>
      </c>
      <c r="E8" s="65">
        <f>($D8-$C8)</f>
        <v>2283469</v>
      </c>
      <c r="F8" s="63">
        <v>5002787</v>
      </c>
      <c r="G8" s="64">
        <v>7353324</v>
      </c>
      <c r="H8" s="65">
        <f>($G8-$F8)</f>
        <v>2350537</v>
      </c>
      <c r="I8" s="65">
        <v>7691577</v>
      </c>
      <c r="J8" s="30">
        <f>IF($C8=0,0,($E8/$C8)*100)</f>
        <v>48.10871305180663</v>
      </c>
      <c r="K8" s="31">
        <f>IF($F8=0,0,($H8/$F8)*100)</f>
        <v>46.98455081137774</v>
      </c>
      <c r="L8" s="84">
        <v>193244500</v>
      </c>
      <c r="M8" s="85">
        <v>206407991</v>
      </c>
      <c r="N8" s="32">
        <f>IF($L8=0,0,($E8/$L8)*100)</f>
        <v>1.1816476018722397</v>
      </c>
      <c r="O8" s="31">
        <f>IF($M8=0,0,($H8/$M8)*100)</f>
        <v>1.1387819767113572</v>
      </c>
      <c r="P8" s="6"/>
      <c r="Q8" s="33"/>
    </row>
    <row r="9" spans="1:17" ht="12.75">
      <c r="A9" s="3"/>
      <c r="B9" s="29" t="s">
        <v>16</v>
      </c>
      <c r="C9" s="63">
        <v>1259530</v>
      </c>
      <c r="D9" s="64">
        <v>1408554</v>
      </c>
      <c r="E9" s="65">
        <f>($D9-$C9)</f>
        <v>149024</v>
      </c>
      <c r="F9" s="63">
        <v>1327545</v>
      </c>
      <c r="G9" s="64">
        <v>1473347</v>
      </c>
      <c r="H9" s="65">
        <f>($G9-$F9)</f>
        <v>145802</v>
      </c>
      <c r="I9" s="65">
        <v>1541121</v>
      </c>
      <c r="J9" s="30">
        <f>IF($C9=0,0,($E9/$C9)*100)</f>
        <v>11.83171500480338</v>
      </c>
      <c r="K9" s="31">
        <f>IF($F9=0,0,($H9/$F9)*100)</f>
        <v>10.982829207296174</v>
      </c>
      <c r="L9" s="84">
        <v>193244500</v>
      </c>
      <c r="M9" s="85">
        <v>206407991</v>
      </c>
      <c r="N9" s="32">
        <f>IF($L9=0,0,($E9/$L9)*100)</f>
        <v>0.07711681315638996</v>
      </c>
      <c r="O9" s="31">
        <f>IF($M9=0,0,($H9/$M9)*100)</f>
        <v>0.07063776905807877</v>
      </c>
      <c r="P9" s="6"/>
      <c r="Q9" s="33"/>
    </row>
    <row r="10" spans="1:17" ht="12.75">
      <c r="A10" s="3"/>
      <c r="B10" s="29" t="s">
        <v>17</v>
      </c>
      <c r="C10" s="63">
        <v>199414862</v>
      </c>
      <c r="D10" s="64">
        <v>184806000</v>
      </c>
      <c r="E10" s="65">
        <f aca="true" t="shared" si="0" ref="E10:E33">($D10-$C10)</f>
        <v>-14608862</v>
      </c>
      <c r="F10" s="63">
        <v>209871787</v>
      </c>
      <c r="G10" s="64">
        <v>197581320</v>
      </c>
      <c r="H10" s="65">
        <f aca="true" t="shared" si="1" ref="H10:H33">($G10-$F10)</f>
        <v>-12290467</v>
      </c>
      <c r="I10" s="65">
        <v>206970322</v>
      </c>
      <c r="J10" s="30">
        <f aca="true" t="shared" si="2" ref="J10:J33">IF($C10=0,0,($E10/$C10)*100)</f>
        <v>-7.32586420765369</v>
      </c>
      <c r="K10" s="31">
        <f aca="true" t="shared" si="3" ref="K10:K33">IF($F10=0,0,($H10/$F10)*100)</f>
        <v>-5.856178753554903</v>
      </c>
      <c r="L10" s="84">
        <v>193244500</v>
      </c>
      <c r="M10" s="85">
        <v>206407991</v>
      </c>
      <c r="N10" s="32">
        <f aca="true" t="shared" si="4" ref="N10:N33">IF($L10=0,0,($E10/$L10)*100)</f>
        <v>-7.559781520302</v>
      </c>
      <c r="O10" s="31">
        <f aca="true" t="shared" si="5" ref="O10:O33">IF($M10=0,0,($H10/$M10)*100)</f>
        <v>-5.954453090917395</v>
      </c>
      <c r="P10" s="6"/>
      <c r="Q10" s="33"/>
    </row>
    <row r="11" spans="1:17" ht="16.5">
      <c r="A11" s="7"/>
      <c r="B11" s="34" t="s">
        <v>18</v>
      </c>
      <c r="C11" s="66">
        <f>SUM(C8:C10)</f>
        <v>205420869</v>
      </c>
      <c r="D11" s="67">
        <v>193244500</v>
      </c>
      <c r="E11" s="68">
        <f t="shared" si="0"/>
        <v>-12176369</v>
      </c>
      <c r="F11" s="66">
        <f>SUM(F8:F10)</f>
        <v>216202119</v>
      </c>
      <c r="G11" s="67">
        <v>206407991</v>
      </c>
      <c r="H11" s="68">
        <f t="shared" si="1"/>
        <v>-9794128</v>
      </c>
      <c r="I11" s="68">
        <v>216203020</v>
      </c>
      <c r="J11" s="35">
        <f t="shared" si="2"/>
        <v>-5.927522875000592</v>
      </c>
      <c r="K11" s="36">
        <f t="shared" si="3"/>
        <v>-4.530079559488499</v>
      </c>
      <c r="L11" s="86">
        <v>193244500</v>
      </c>
      <c r="M11" s="87">
        <v>206407991</v>
      </c>
      <c r="N11" s="37">
        <f t="shared" si="4"/>
        <v>-6.301017105273371</v>
      </c>
      <c r="O11" s="36">
        <f t="shared" si="5"/>
        <v>-4.74503334514796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79033092</v>
      </c>
      <c r="D13" s="64">
        <v>97353420</v>
      </c>
      <c r="E13" s="65">
        <f t="shared" si="0"/>
        <v>18320328</v>
      </c>
      <c r="F13" s="63">
        <v>83300882</v>
      </c>
      <c r="G13" s="64">
        <v>98202703</v>
      </c>
      <c r="H13" s="65">
        <f t="shared" si="1"/>
        <v>14901821</v>
      </c>
      <c r="I13" s="65">
        <v>103070880</v>
      </c>
      <c r="J13" s="30">
        <f t="shared" si="2"/>
        <v>23.180578585992816</v>
      </c>
      <c r="K13" s="31">
        <f t="shared" si="3"/>
        <v>17.889151521829024</v>
      </c>
      <c r="L13" s="84">
        <v>248414756</v>
      </c>
      <c r="M13" s="85">
        <v>252298334</v>
      </c>
      <c r="N13" s="32">
        <f t="shared" si="4"/>
        <v>7.3748952336792755</v>
      </c>
      <c r="O13" s="31">
        <f t="shared" si="5"/>
        <v>5.90642861716241</v>
      </c>
      <c r="P13" s="6"/>
      <c r="Q13" s="33"/>
    </row>
    <row r="14" spans="1:17" ht="12.75">
      <c r="A14" s="3"/>
      <c r="B14" s="29" t="s">
        <v>21</v>
      </c>
      <c r="C14" s="63">
        <v>2635000</v>
      </c>
      <c r="D14" s="64">
        <v>2500000</v>
      </c>
      <c r="E14" s="65">
        <f t="shared" si="0"/>
        <v>-135000</v>
      </c>
      <c r="F14" s="63">
        <v>2777534</v>
      </c>
      <c r="G14" s="64">
        <v>2615000</v>
      </c>
      <c r="H14" s="65">
        <f t="shared" si="1"/>
        <v>-162534</v>
      </c>
      <c r="I14" s="65">
        <v>2735290</v>
      </c>
      <c r="J14" s="30">
        <f t="shared" si="2"/>
        <v>-5.1233396584440225</v>
      </c>
      <c r="K14" s="31">
        <f t="shared" si="3"/>
        <v>-5.851737548487256</v>
      </c>
      <c r="L14" s="84">
        <v>248414756</v>
      </c>
      <c r="M14" s="85">
        <v>252298334</v>
      </c>
      <c r="N14" s="32">
        <f t="shared" si="4"/>
        <v>-0.054344597790318055</v>
      </c>
      <c r="O14" s="31">
        <f t="shared" si="5"/>
        <v>-0.06442135285760547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248414756</v>
      </c>
      <c r="M15" s="85">
        <v>252298334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248414756</v>
      </c>
      <c r="M16" s="85">
        <v>252298334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162845933</v>
      </c>
      <c r="D17" s="64">
        <v>148561336</v>
      </c>
      <c r="E17" s="65">
        <f t="shared" si="0"/>
        <v>-14284597</v>
      </c>
      <c r="F17" s="63">
        <v>171639606</v>
      </c>
      <c r="G17" s="64">
        <v>151480631</v>
      </c>
      <c r="H17" s="65">
        <f t="shared" si="1"/>
        <v>-20158975</v>
      </c>
      <c r="I17" s="65">
        <v>158398143</v>
      </c>
      <c r="J17" s="42">
        <f t="shared" si="2"/>
        <v>-8.77184755974225</v>
      </c>
      <c r="K17" s="31">
        <f t="shared" si="3"/>
        <v>-11.744943646631302</v>
      </c>
      <c r="L17" s="88">
        <v>248414756</v>
      </c>
      <c r="M17" s="85">
        <v>252298334</v>
      </c>
      <c r="N17" s="32">
        <f t="shared" si="4"/>
        <v>-5.750301322679881</v>
      </c>
      <c r="O17" s="31">
        <f t="shared" si="5"/>
        <v>-7.990134013330424</v>
      </c>
      <c r="P17" s="6"/>
      <c r="Q17" s="33"/>
    </row>
    <row r="18" spans="1:17" ht="16.5">
      <c r="A18" s="3"/>
      <c r="B18" s="34" t="s">
        <v>24</v>
      </c>
      <c r="C18" s="66">
        <f>SUM(C13:C17)</f>
        <v>244514025</v>
      </c>
      <c r="D18" s="67">
        <v>248414756</v>
      </c>
      <c r="E18" s="68">
        <f t="shared" si="0"/>
        <v>3900731</v>
      </c>
      <c r="F18" s="66">
        <f>SUM(F13:F17)</f>
        <v>257718022</v>
      </c>
      <c r="G18" s="67">
        <v>252298334</v>
      </c>
      <c r="H18" s="68">
        <f t="shared" si="1"/>
        <v>-5419688</v>
      </c>
      <c r="I18" s="68">
        <v>264204313</v>
      </c>
      <c r="J18" s="43">
        <f t="shared" si="2"/>
        <v>1.5952994925342217</v>
      </c>
      <c r="K18" s="36">
        <f t="shared" si="3"/>
        <v>-2.102952660408049</v>
      </c>
      <c r="L18" s="89">
        <v>248414756</v>
      </c>
      <c r="M18" s="87">
        <v>252298334</v>
      </c>
      <c r="N18" s="37">
        <f t="shared" si="4"/>
        <v>1.5702493132090753</v>
      </c>
      <c r="O18" s="36">
        <f t="shared" si="5"/>
        <v>-2.1481267490256197</v>
      </c>
      <c r="P18" s="6"/>
      <c r="Q18" s="38"/>
    </row>
    <row r="19" spans="1:17" ht="16.5">
      <c r="A19" s="44"/>
      <c r="B19" s="45" t="s">
        <v>25</v>
      </c>
      <c r="C19" s="72">
        <f>C11-C18</f>
        <v>-39093156</v>
      </c>
      <c r="D19" s="73">
        <v>-55170256</v>
      </c>
      <c r="E19" s="74">
        <f t="shared" si="0"/>
        <v>-16077100</v>
      </c>
      <c r="F19" s="75">
        <f>F11-F18</f>
        <v>-41515903</v>
      </c>
      <c r="G19" s="76">
        <v>-45890343</v>
      </c>
      <c r="H19" s="77">
        <f t="shared" si="1"/>
        <v>-4374440</v>
      </c>
      <c r="I19" s="77">
        <v>-48001293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63197550</v>
      </c>
      <c r="M22" s="85">
        <v>60582829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9045428</v>
      </c>
      <c r="D23" s="64">
        <v>2885000</v>
      </c>
      <c r="E23" s="65">
        <f t="shared" si="0"/>
        <v>-6160428</v>
      </c>
      <c r="F23" s="63">
        <v>9311697</v>
      </c>
      <c r="G23" s="64">
        <v>1678830</v>
      </c>
      <c r="H23" s="65">
        <f t="shared" si="1"/>
        <v>-7632867</v>
      </c>
      <c r="I23" s="65">
        <v>1756057</v>
      </c>
      <c r="J23" s="30">
        <f t="shared" si="2"/>
        <v>-68.10543403805768</v>
      </c>
      <c r="K23" s="31">
        <f t="shared" si="3"/>
        <v>-81.97074067165201</v>
      </c>
      <c r="L23" s="84">
        <v>63197550</v>
      </c>
      <c r="M23" s="85">
        <v>60582829</v>
      </c>
      <c r="N23" s="32">
        <f t="shared" si="4"/>
        <v>-9.747890543225173</v>
      </c>
      <c r="O23" s="31">
        <f t="shared" si="5"/>
        <v>-12.599060040593349</v>
      </c>
      <c r="P23" s="6"/>
      <c r="Q23" s="33"/>
    </row>
    <row r="24" spans="1:17" ht="12.75">
      <c r="A24" s="7"/>
      <c r="B24" s="29" t="s">
        <v>29</v>
      </c>
      <c r="C24" s="63">
        <v>58244398</v>
      </c>
      <c r="D24" s="64">
        <v>60312550</v>
      </c>
      <c r="E24" s="65">
        <f t="shared" si="0"/>
        <v>2068152</v>
      </c>
      <c r="F24" s="63">
        <v>60031919</v>
      </c>
      <c r="G24" s="64">
        <v>58903999</v>
      </c>
      <c r="H24" s="65">
        <f t="shared" si="1"/>
        <v>-1127920</v>
      </c>
      <c r="I24" s="65">
        <v>57686000</v>
      </c>
      <c r="J24" s="30">
        <f t="shared" si="2"/>
        <v>3.55081702449736</v>
      </c>
      <c r="K24" s="31">
        <f t="shared" si="3"/>
        <v>-1.8788671406622868</v>
      </c>
      <c r="L24" s="84">
        <v>63197550</v>
      </c>
      <c r="M24" s="85">
        <v>60582829</v>
      </c>
      <c r="N24" s="32">
        <f t="shared" si="4"/>
        <v>3.2725192669652543</v>
      </c>
      <c r="O24" s="31">
        <f t="shared" si="5"/>
        <v>-1.8617816609389437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63197550</v>
      </c>
      <c r="M25" s="85">
        <v>60582829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67289826</v>
      </c>
      <c r="D26" s="67">
        <v>63197550</v>
      </c>
      <c r="E26" s="68">
        <f t="shared" si="0"/>
        <v>-4092276</v>
      </c>
      <c r="F26" s="66">
        <f>SUM(F22:F25)</f>
        <v>69343616</v>
      </c>
      <c r="G26" s="67">
        <v>60582829</v>
      </c>
      <c r="H26" s="68">
        <f t="shared" si="1"/>
        <v>-8760787</v>
      </c>
      <c r="I26" s="68">
        <v>59442057</v>
      </c>
      <c r="J26" s="43">
        <f t="shared" si="2"/>
        <v>-6.081567219389155</v>
      </c>
      <c r="K26" s="36">
        <f t="shared" si="3"/>
        <v>-12.63387677965914</v>
      </c>
      <c r="L26" s="89">
        <v>63197550</v>
      </c>
      <c r="M26" s="87">
        <v>60582829</v>
      </c>
      <c r="N26" s="37">
        <f t="shared" si="4"/>
        <v>-6.475371276259918</v>
      </c>
      <c r="O26" s="36">
        <f t="shared" si="5"/>
        <v>-14.460841701532292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63197550</v>
      </c>
      <c r="M28" s="85">
        <v>60582829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21354800</v>
      </c>
      <c r="D29" s="64">
        <v>24556000</v>
      </c>
      <c r="E29" s="65">
        <f t="shared" si="0"/>
        <v>3201200</v>
      </c>
      <c r="F29" s="63">
        <v>21333099</v>
      </c>
      <c r="G29" s="64">
        <v>18023999</v>
      </c>
      <c r="H29" s="65">
        <f t="shared" si="1"/>
        <v>-3309100</v>
      </c>
      <c r="I29" s="65">
        <v>14547058</v>
      </c>
      <c r="J29" s="30">
        <f t="shared" si="2"/>
        <v>14.990540768351845</v>
      </c>
      <c r="K29" s="31">
        <f t="shared" si="3"/>
        <v>-15.511576634974599</v>
      </c>
      <c r="L29" s="84">
        <v>63197550</v>
      </c>
      <c r="M29" s="85">
        <v>60582829</v>
      </c>
      <c r="N29" s="32">
        <f t="shared" si="4"/>
        <v>5.065386237282932</v>
      </c>
      <c r="O29" s="31">
        <f t="shared" si="5"/>
        <v>-5.462108743716804</v>
      </c>
      <c r="P29" s="6"/>
      <c r="Q29" s="33"/>
    </row>
    <row r="30" spans="1:17" ht="12.75">
      <c r="A30" s="7"/>
      <c r="B30" s="29" t="s">
        <v>34</v>
      </c>
      <c r="C30" s="63">
        <v>579700</v>
      </c>
      <c r="D30" s="64">
        <v>0</v>
      </c>
      <c r="E30" s="65">
        <f t="shared" si="0"/>
        <v>-579700</v>
      </c>
      <c r="F30" s="63">
        <v>611004</v>
      </c>
      <c r="G30" s="64">
        <v>0</v>
      </c>
      <c r="H30" s="65">
        <f t="shared" si="1"/>
        <v>-611004</v>
      </c>
      <c r="I30" s="65">
        <v>0</v>
      </c>
      <c r="J30" s="30">
        <f t="shared" si="2"/>
        <v>-100</v>
      </c>
      <c r="K30" s="31">
        <f t="shared" si="3"/>
        <v>-100</v>
      </c>
      <c r="L30" s="84">
        <v>63197550</v>
      </c>
      <c r="M30" s="85">
        <v>60582829</v>
      </c>
      <c r="N30" s="32">
        <f t="shared" si="4"/>
        <v>-0.9172823946497926</v>
      </c>
      <c r="O30" s="31">
        <f t="shared" si="5"/>
        <v>-1.0085431962908171</v>
      </c>
      <c r="P30" s="6"/>
      <c r="Q30" s="33"/>
    </row>
    <row r="31" spans="1:17" ht="12.75">
      <c r="A31" s="7"/>
      <c r="B31" s="29" t="s">
        <v>35</v>
      </c>
      <c r="C31" s="63">
        <v>28661350</v>
      </c>
      <c r="D31" s="64">
        <v>25709663</v>
      </c>
      <c r="E31" s="65">
        <f t="shared" si="0"/>
        <v>-2951687</v>
      </c>
      <c r="F31" s="63">
        <v>30209063</v>
      </c>
      <c r="G31" s="64">
        <v>30370956</v>
      </c>
      <c r="H31" s="65">
        <f t="shared" si="1"/>
        <v>161893</v>
      </c>
      <c r="I31" s="65">
        <v>32146481</v>
      </c>
      <c r="J31" s="30">
        <f t="shared" si="2"/>
        <v>-10.298492569261391</v>
      </c>
      <c r="K31" s="31">
        <f t="shared" si="3"/>
        <v>0.535908710574704</v>
      </c>
      <c r="L31" s="84">
        <v>63197550</v>
      </c>
      <c r="M31" s="85">
        <v>60582829</v>
      </c>
      <c r="N31" s="32">
        <f t="shared" si="4"/>
        <v>-4.670571881346667</v>
      </c>
      <c r="O31" s="31">
        <f t="shared" si="5"/>
        <v>0.26722588342647385</v>
      </c>
      <c r="P31" s="6"/>
      <c r="Q31" s="33"/>
    </row>
    <row r="32" spans="1:17" ht="12.75">
      <c r="A32" s="7"/>
      <c r="B32" s="29" t="s">
        <v>36</v>
      </c>
      <c r="C32" s="63">
        <v>16693976</v>
      </c>
      <c r="D32" s="64">
        <v>12931887</v>
      </c>
      <c r="E32" s="65">
        <f t="shared" si="0"/>
        <v>-3762089</v>
      </c>
      <c r="F32" s="63">
        <v>17190450</v>
      </c>
      <c r="G32" s="64">
        <v>12187874</v>
      </c>
      <c r="H32" s="65">
        <f t="shared" si="1"/>
        <v>-5002576</v>
      </c>
      <c r="I32" s="65">
        <v>12748518</v>
      </c>
      <c r="J32" s="30">
        <f t="shared" si="2"/>
        <v>-22.535608054066927</v>
      </c>
      <c r="K32" s="31">
        <f t="shared" si="3"/>
        <v>-29.100901954282755</v>
      </c>
      <c r="L32" s="84">
        <v>63197550</v>
      </c>
      <c r="M32" s="85">
        <v>60582829</v>
      </c>
      <c r="N32" s="32">
        <f t="shared" si="4"/>
        <v>-5.952903237546392</v>
      </c>
      <c r="O32" s="31">
        <f t="shared" si="5"/>
        <v>-8.257415644951147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67289826</v>
      </c>
      <c r="D33" s="82">
        <v>63197550</v>
      </c>
      <c r="E33" s="83">
        <f t="shared" si="0"/>
        <v>-4092276</v>
      </c>
      <c r="F33" s="81">
        <f>SUM(F28:F32)</f>
        <v>69343616</v>
      </c>
      <c r="G33" s="82">
        <v>60582829</v>
      </c>
      <c r="H33" s="83">
        <f t="shared" si="1"/>
        <v>-8760787</v>
      </c>
      <c r="I33" s="83">
        <v>59442057</v>
      </c>
      <c r="J33" s="58">
        <f t="shared" si="2"/>
        <v>-6.081567219389155</v>
      </c>
      <c r="K33" s="59">
        <f t="shared" si="3"/>
        <v>-12.63387677965914</v>
      </c>
      <c r="L33" s="96">
        <v>63197550</v>
      </c>
      <c r="M33" s="97">
        <v>60582829</v>
      </c>
      <c r="N33" s="60">
        <f t="shared" si="4"/>
        <v>-6.475371276259918</v>
      </c>
      <c r="O33" s="59">
        <f t="shared" si="5"/>
        <v>-14.460841701532292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B34" sqref="B34:P34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6392307</v>
      </c>
      <c r="D8" s="64">
        <v>12552000</v>
      </c>
      <c r="E8" s="65">
        <f>($D8-$C8)</f>
        <v>6159693</v>
      </c>
      <c r="F8" s="63">
        <v>6743902</v>
      </c>
      <c r="G8" s="64">
        <v>1322808</v>
      </c>
      <c r="H8" s="65">
        <f>($G8-$F8)</f>
        <v>-5421094</v>
      </c>
      <c r="I8" s="65">
        <v>1322808</v>
      </c>
      <c r="J8" s="30">
        <f>IF($C8=0,0,($E8/$C8)*100)</f>
        <v>96.36103209686269</v>
      </c>
      <c r="K8" s="31">
        <f>IF($F8=0,0,($H8/$F8)*100)</f>
        <v>-80.38512422036975</v>
      </c>
      <c r="L8" s="84">
        <v>119659329</v>
      </c>
      <c r="M8" s="85">
        <v>110992534</v>
      </c>
      <c r="N8" s="32">
        <f>IF($L8=0,0,($E8/$L8)*100)</f>
        <v>5.147691409835668</v>
      </c>
      <c r="O8" s="31">
        <f>IF($M8=0,0,($H8/$M8)*100)</f>
        <v>-4.884196985717977</v>
      </c>
      <c r="P8" s="6"/>
      <c r="Q8" s="33"/>
    </row>
    <row r="9" spans="1:17" ht="12.75">
      <c r="A9" s="3"/>
      <c r="B9" s="29" t="s">
        <v>16</v>
      </c>
      <c r="C9" s="63">
        <v>7138608</v>
      </c>
      <c r="D9" s="64">
        <v>16230328</v>
      </c>
      <c r="E9" s="65">
        <f>($D9-$C9)</f>
        <v>9091720</v>
      </c>
      <c r="F9" s="63">
        <v>7531274</v>
      </c>
      <c r="G9" s="64">
        <v>17126186</v>
      </c>
      <c r="H9" s="65">
        <f>($G9-$F9)</f>
        <v>9594912</v>
      </c>
      <c r="I9" s="65">
        <v>18071314</v>
      </c>
      <c r="J9" s="30">
        <f>IF($C9=0,0,($E9/$C9)*100)</f>
        <v>127.35984382389395</v>
      </c>
      <c r="K9" s="31">
        <f>IF($F9=0,0,($H9/$F9)*100)</f>
        <v>127.40091517052758</v>
      </c>
      <c r="L9" s="84">
        <v>119659329</v>
      </c>
      <c r="M9" s="85">
        <v>110992534</v>
      </c>
      <c r="N9" s="32">
        <f>IF($L9=0,0,($E9/$L9)*100)</f>
        <v>7.59800349540653</v>
      </c>
      <c r="O9" s="31">
        <f>IF($M9=0,0,($H9/$M9)*100)</f>
        <v>8.644646314679148</v>
      </c>
      <c r="P9" s="6"/>
      <c r="Q9" s="33"/>
    </row>
    <row r="10" spans="1:17" ht="12.75">
      <c r="A10" s="3"/>
      <c r="B10" s="29" t="s">
        <v>17</v>
      </c>
      <c r="C10" s="63">
        <v>90827510</v>
      </c>
      <c r="D10" s="64">
        <v>90877001</v>
      </c>
      <c r="E10" s="65">
        <f aca="true" t="shared" si="0" ref="E10:E33">($D10-$C10)</f>
        <v>49491</v>
      </c>
      <c r="F10" s="63">
        <v>96036922</v>
      </c>
      <c r="G10" s="64">
        <v>92543540</v>
      </c>
      <c r="H10" s="65">
        <f aca="true" t="shared" si="1" ref="H10:H33">($G10-$F10)</f>
        <v>-3493382</v>
      </c>
      <c r="I10" s="65">
        <v>96785194</v>
      </c>
      <c r="J10" s="30">
        <f aca="true" t="shared" si="2" ref="J10:J32">IF($C10=0,0,($E10/$C10)*100)</f>
        <v>0.05448899788180916</v>
      </c>
      <c r="K10" s="31">
        <f aca="true" t="shared" si="3" ref="K10:K32">IF($F10=0,0,($H10/$F10)*100)</f>
        <v>-3.6375405700736643</v>
      </c>
      <c r="L10" s="84">
        <v>119659329</v>
      </c>
      <c r="M10" s="85">
        <v>110992534</v>
      </c>
      <c r="N10" s="32">
        <f aca="true" t="shared" si="4" ref="N10:N33">IF($L10=0,0,($E10/$L10)*100)</f>
        <v>0.04135991770436887</v>
      </c>
      <c r="O10" s="31">
        <f aca="true" t="shared" si="5" ref="O10:O33">IF($M10=0,0,($H10/$M10)*100)</f>
        <v>-3.147402689265568</v>
      </c>
      <c r="P10" s="6"/>
      <c r="Q10" s="33"/>
    </row>
    <row r="11" spans="1:17" ht="16.5">
      <c r="A11" s="7"/>
      <c r="B11" s="34" t="s">
        <v>18</v>
      </c>
      <c r="C11" s="66">
        <f>SUM(C8:C10)</f>
        <v>104358425</v>
      </c>
      <c r="D11" s="67">
        <v>119659329</v>
      </c>
      <c r="E11" s="68">
        <f t="shared" si="0"/>
        <v>15300904</v>
      </c>
      <c r="F11" s="66">
        <f>SUM(F8:F10)</f>
        <v>110312098</v>
      </c>
      <c r="G11" s="67">
        <v>110992534</v>
      </c>
      <c r="H11" s="68">
        <f t="shared" si="1"/>
        <v>680436</v>
      </c>
      <c r="I11" s="68">
        <v>116179316</v>
      </c>
      <c r="J11" s="35">
        <f t="shared" si="2"/>
        <v>14.661877083714131</v>
      </c>
      <c r="K11" s="36">
        <f t="shared" si="3"/>
        <v>0.6168280835344098</v>
      </c>
      <c r="L11" s="86">
        <v>119659329</v>
      </c>
      <c r="M11" s="87">
        <v>110992534</v>
      </c>
      <c r="N11" s="37">
        <f t="shared" si="4"/>
        <v>12.787054822946567</v>
      </c>
      <c r="O11" s="36">
        <f t="shared" si="5"/>
        <v>0.6130466396956034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49724692</v>
      </c>
      <c r="D13" s="64">
        <v>36468731</v>
      </c>
      <c r="E13" s="65">
        <f t="shared" si="0"/>
        <v>-13255961</v>
      </c>
      <c r="F13" s="63">
        <v>52426242</v>
      </c>
      <c r="G13" s="64">
        <v>38139152</v>
      </c>
      <c r="H13" s="65">
        <f t="shared" si="1"/>
        <v>-14287090</v>
      </c>
      <c r="I13" s="65">
        <v>39886000</v>
      </c>
      <c r="J13" s="30">
        <f t="shared" si="2"/>
        <v>-26.658709117796043</v>
      </c>
      <c r="K13" s="31">
        <f t="shared" si="3"/>
        <v>-27.25179119266264</v>
      </c>
      <c r="L13" s="84">
        <v>93479975</v>
      </c>
      <c r="M13" s="85">
        <v>90739442</v>
      </c>
      <c r="N13" s="32">
        <f t="shared" si="4"/>
        <v>-14.1805354569254</v>
      </c>
      <c r="O13" s="31">
        <f t="shared" si="5"/>
        <v>-15.74518168185341</v>
      </c>
      <c r="P13" s="6"/>
      <c r="Q13" s="33"/>
    </row>
    <row r="14" spans="1:17" ht="12.75">
      <c r="A14" s="3"/>
      <c r="B14" s="29" t="s">
        <v>21</v>
      </c>
      <c r="C14" s="63">
        <v>2234507</v>
      </c>
      <c r="D14" s="64">
        <v>1985821</v>
      </c>
      <c r="E14" s="65">
        <f t="shared" si="0"/>
        <v>-248686</v>
      </c>
      <c r="F14" s="63">
        <v>2357402</v>
      </c>
      <c r="G14" s="64">
        <v>2077169</v>
      </c>
      <c r="H14" s="65">
        <f t="shared" si="1"/>
        <v>-280233</v>
      </c>
      <c r="I14" s="65">
        <v>2172719</v>
      </c>
      <c r="J14" s="30">
        <f t="shared" si="2"/>
        <v>-11.129345309726038</v>
      </c>
      <c r="K14" s="31">
        <f t="shared" si="3"/>
        <v>-11.88736583747702</v>
      </c>
      <c r="L14" s="84">
        <v>93479975</v>
      </c>
      <c r="M14" s="85">
        <v>90739442</v>
      </c>
      <c r="N14" s="32">
        <f t="shared" si="4"/>
        <v>-0.26603130777474</v>
      </c>
      <c r="O14" s="31">
        <f t="shared" si="5"/>
        <v>-0.3088326242958382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93479975</v>
      </c>
      <c r="M15" s="85">
        <v>90739442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13326577</v>
      </c>
      <c r="D16" s="64">
        <v>13025440</v>
      </c>
      <c r="E16" s="65">
        <f t="shared" si="0"/>
        <v>-301137</v>
      </c>
      <c r="F16" s="63">
        <v>14059714</v>
      </c>
      <c r="G16" s="64">
        <v>13624611</v>
      </c>
      <c r="H16" s="65">
        <f t="shared" si="1"/>
        <v>-435103</v>
      </c>
      <c r="I16" s="65">
        <v>14251344</v>
      </c>
      <c r="J16" s="30">
        <f t="shared" si="2"/>
        <v>-2.259672532564063</v>
      </c>
      <c r="K16" s="31">
        <f t="shared" si="3"/>
        <v>-3.0946788818037123</v>
      </c>
      <c r="L16" s="84">
        <v>93479975</v>
      </c>
      <c r="M16" s="85">
        <v>90739442</v>
      </c>
      <c r="N16" s="32">
        <f t="shared" si="4"/>
        <v>-0.3221406509789931</v>
      </c>
      <c r="O16" s="31">
        <f t="shared" si="5"/>
        <v>-0.4795081283396034</v>
      </c>
      <c r="P16" s="6"/>
      <c r="Q16" s="33"/>
    </row>
    <row r="17" spans="1:17" ht="12.75">
      <c r="A17" s="3"/>
      <c r="B17" s="29" t="s">
        <v>23</v>
      </c>
      <c r="C17" s="63">
        <v>54244239</v>
      </c>
      <c r="D17" s="64">
        <v>41999983</v>
      </c>
      <c r="E17" s="65">
        <f t="shared" si="0"/>
        <v>-12244256</v>
      </c>
      <c r="F17" s="63">
        <v>57198797</v>
      </c>
      <c r="G17" s="64">
        <v>36898510</v>
      </c>
      <c r="H17" s="65">
        <f t="shared" si="1"/>
        <v>-20300287</v>
      </c>
      <c r="I17" s="65">
        <v>42606145</v>
      </c>
      <c r="J17" s="42">
        <f t="shared" si="2"/>
        <v>-22.57245419186358</v>
      </c>
      <c r="K17" s="31">
        <f t="shared" si="3"/>
        <v>-35.490758660536166</v>
      </c>
      <c r="L17" s="88">
        <v>93479975</v>
      </c>
      <c r="M17" s="85">
        <v>90739442</v>
      </c>
      <c r="N17" s="32">
        <f t="shared" si="4"/>
        <v>-13.098266232955238</v>
      </c>
      <c r="O17" s="31">
        <f t="shared" si="5"/>
        <v>-22.372065060748334</v>
      </c>
      <c r="P17" s="6"/>
      <c r="Q17" s="33"/>
    </row>
    <row r="18" spans="1:17" ht="16.5">
      <c r="A18" s="3"/>
      <c r="B18" s="34" t="s">
        <v>24</v>
      </c>
      <c r="C18" s="66">
        <f>SUM(C13:C17)</f>
        <v>119530015</v>
      </c>
      <c r="D18" s="67">
        <v>93479975</v>
      </c>
      <c r="E18" s="68">
        <f t="shared" si="0"/>
        <v>-26050040</v>
      </c>
      <c r="F18" s="66">
        <f>SUM(F13:F17)</f>
        <v>126042155</v>
      </c>
      <c r="G18" s="67">
        <v>90739442</v>
      </c>
      <c r="H18" s="68">
        <f t="shared" si="1"/>
        <v>-35302713</v>
      </c>
      <c r="I18" s="68">
        <v>98916208</v>
      </c>
      <c r="J18" s="43">
        <f t="shared" si="2"/>
        <v>-21.79372268965247</v>
      </c>
      <c r="K18" s="36">
        <f t="shared" si="3"/>
        <v>-28.008655516878463</v>
      </c>
      <c r="L18" s="89">
        <v>93479975</v>
      </c>
      <c r="M18" s="87">
        <v>90739442</v>
      </c>
      <c r="N18" s="37">
        <f t="shared" si="4"/>
        <v>-27.866973648634374</v>
      </c>
      <c r="O18" s="36">
        <f t="shared" si="5"/>
        <v>-38.905587495237185</v>
      </c>
      <c r="P18" s="6"/>
      <c r="Q18" s="38"/>
    </row>
    <row r="19" spans="1:17" ht="16.5">
      <c r="A19" s="44"/>
      <c r="B19" s="45" t="s">
        <v>25</v>
      </c>
      <c r="C19" s="72">
        <f>C11-C18</f>
        <v>-15171590</v>
      </c>
      <c r="D19" s="73">
        <v>26179354</v>
      </c>
      <c r="E19" s="74">
        <f t="shared" si="0"/>
        <v>41350944</v>
      </c>
      <c r="F19" s="75">
        <f>F11-F18</f>
        <v>-15730057</v>
      </c>
      <c r="G19" s="76">
        <v>20253092</v>
      </c>
      <c r="H19" s="77">
        <f t="shared" si="1"/>
        <v>35983149</v>
      </c>
      <c r="I19" s="77">
        <v>17263108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27159901</v>
      </c>
      <c r="M22" s="85">
        <v>28411163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6685100</v>
      </c>
      <c r="E23" s="65">
        <f t="shared" si="0"/>
        <v>6685100</v>
      </c>
      <c r="F23" s="63">
        <v>0</v>
      </c>
      <c r="G23" s="64">
        <v>6994520</v>
      </c>
      <c r="H23" s="65">
        <f t="shared" si="1"/>
        <v>6994520</v>
      </c>
      <c r="I23" s="65">
        <v>7027484</v>
      </c>
      <c r="J23" s="30">
        <f t="shared" si="2"/>
        <v>0</v>
      </c>
      <c r="K23" s="31">
        <f t="shared" si="3"/>
        <v>0</v>
      </c>
      <c r="L23" s="84">
        <v>27159901</v>
      </c>
      <c r="M23" s="85">
        <v>28411163</v>
      </c>
      <c r="N23" s="32">
        <f t="shared" si="4"/>
        <v>24.613859969519034</v>
      </c>
      <c r="O23" s="31">
        <f t="shared" si="5"/>
        <v>24.618914755443132</v>
      </c>
      <c r="P23" s="6"/>
      <c r="Q23" s="33"/>
    </row>
    <row r="24" spans="1:17" ht="12.75">
      <c r="A24" s="7"/>
      <c r="B24" s="29" t="s">
        <v>29</v>
      </c>
      <c r="C24" s="63">
        <v>1</v>
      </c>
      <c r="D24" s="64">
        <v>20474801</v>
      </c>
      <c r="E24" s="65">
        <f t="shared" si="0"/>
        <v>20474800</v>
      </c>
      <c r="F24" s="63">
        <v>1</v>
      </c>
      <c r="G24" s="64">
        <v>21416643</v>
      </c>
      <c r="H24" s="65">
        <f t="shared" si="1"/>
        <v>21416642</v>
      </c>
      <c r="I24" s="65">
        <v>22401809</v>
      </c>
      <c r="J24" s="30">
        <v>0</v>
      </c>
      <c r="K24" s="31">
        <v>0</v>
      </c>
      <c r="L24" s="84">
        <v>27159901</v>
      </c>
      <c r="M24" s="85">
        <v>28411163</v>
      </c>
      <c r="N24" s="32">
        <f t="shared" si="4"/>
        <v>75.38613634858243</v>
      </c>
      <c r="O24" s="31">
        <f t="shared" si="5"/>
        <v>75.3810817248136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27159901</v>
      </c>
      <c r="M25" s="85">
        <v>28411163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</v>
      </c>
      <c r="D26" s="67">
        <v>27159901</v>
      </c>
      <c r="E26" s="68">
        <f t="shared" si="0"/>
        <v>27159900</v>
      </c>
      <c r="F26" s="66">
        <f>SUM(F22:F25)</f>
        <v>1</v>
      </c>
      <c r="G26" s="67">
        <v>28411163</v>
      </c>
      <c r="H26" s="68">
        <f t="shared" si="1"/>
        <v>28411162</v>
      </c>
      <c r="I26" s="68">
        <v>29429293</v>
      </c>
      <c r="J26" s="43">
        <v>0</v>
      </c>
      <c r="K26" s="36">
        <v>0</v>
      </c>
      <c r="L26" s="89">
        <v>27159901</v>
      </c>
      <c r="M26" s="87">
        <v>28411163</v>
      </c>
      <c r="N26" s="37">
        <f t="shared" si="4"/>
        <v>99.99999631810145</v>
      </c>
      <c r="O26" s="36">
        <f t="shared" si="5"/>
        <v>99.99999648025673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27159901</v>
      </c>
      <c r="M28" s="85">
        <v>28411163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4276000</v>
      </c>
      <c r="E29" s="65">
        <f t="shared" si="0"/>
        <v>4276000</v>
      </c>
      <c r="F29" s="63">
        <v>0</v>
      </c>
      <c r="G29" s="64">
        <v>4472696</v>
      </c>
      <c r="H29" s="65">
        <f t="shared" si="1"/>
        <v>4472696</v>
      </c>
      <c r="I29" s="65">
        <v>4678440</v>
      </c>
      <c r="J29" s="30">
        <f t="shared" si="2"/>
        <v>0</v>
      </c>
      <c r="K29" s="31">
        <f t="shared" si="3"/>
        <v>0</v>
      </c>
      <c r="L29" s="84">
        <v>27159901</v>
      </c>
      <c r="M29" s="85">
        <v>28411163</v>
      </c>
      <c r="N29" s="32">
        <f t="shared" si="4"/>
        <v>15.743798182474967</v>
      </c>
      <c r="O29" s="31">
        <f t="shared" si="5"/>
        <v>15.742741682204281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27159901</v>
      </c>
      <c r="M30" s="85">
        <v>28411163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</v>
      </c>
      <c r="D31" s="64">
        <v>17998800</v>
      </c>
      <c r="E31" s="65">
        <f t="shared" si="0"/>
        <v>17998799</v>
      </c>
      <c r="F31" s="63">
        <v>1</v>
      </c>
      <c r="G31" s="64">
        <v>18828650</v>
      </c>
      <c r="H31" s="65">
        <f t="shared" si="1"/>
        <v>18828649</v>
      </c>
      <c r="I31" s="65">
        <v>19405984</v>
      </c>
      <c r="J31" s="30">
        <v>0</v>
      </c>
      <c r="K31" s="31">
        <v>0</v>
      </c>
      <c r="L31" s="84">
        <v>27159901</v>
      </c>
      <c r="M31" s="85">
        <v>28411163</v>
      </c>
      <c r="N31" s="32">
        <f t="shared" si="4"/>
        <v>66.26975186691585</v>
      </c>
      <c r="O31" s="31">
        <f t="shared" si="5"/>
        <v>66.2720107585881</v>
      </c>
      <c r="P31" s="6"/>
      <c r="Q31" s="33"/>
    </row>
    <row r="32" spans="1:17" ht="12.75">
      <c r="A32" s="7"/>
      <c r="B32" s="29" t="s">
        <v>36</v>
      </c>
      <c r="C32" s="63">
        <v>0</v>
      </c>
      <c r="D32" s="64">
        <v>4885101</v>
      </c>
      <c r="E32" s="65">
        <f t="shared" si="0"/>
        <v>4885101</v>
      </c>
      <c r="F32" s="63">
        <v>0</v>
      </c>
      <c r="G32" s="64">
        <v>5109817</v>
      </c>
      <c r="H32" s="65">
        <f t="shared" si="1"/>
        <v>5109817</v>
      </c>
      <c r="I32" s="65">
        <v>5344869</v>
      </c>
      <c r="J32" s="30">
        <f t="shared" si="2"/>
        <v>0</v>
      </c>
      <c r="K32" s="31">
        <f t="shared" si="3"/>
        <v>0</v>
      </c>
      <c r="L32" s="84">
        <v>27159901</v>
      </c>
      <c r="M32" s="85">
        <v>28411163</v>
      </c>
      <c r="N32" s="32">
        <f t="shared" si="4"/>
        <v>17.986446268710626</v>
      </c>
      <c r="O32" s="31">
        <f t="shared" si="5"/>
        <v>17.985244039464344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</v>
      </c>
      <c r="D33" s="82">
        <v>27159901</v>
      </c>
      <c r="E33" s="83">
        <f t="shared" si="0"/>
        <v>27159900</v>
      </c>
      <c r="F33" s="81">
        <f>SUM(F28:F32)</f>
        <v>1</v>
      </c>
      <c r="G33" s="82">
        <v>28411163</v>
      </c>
      <c r="H33" s="83">
        <f t="shared" si="1"/>
        <v>28411162</v>
      </c>
      <c r="I33" s="83">
        <v>29429293</v>
      </c>
      <c r="J33" s="58">
        <v>0</v>
      </c>
      <c r="K33" s="59">
        <v>0</v>
      </c>
      <c r="L33" s="96">
        <v>27159901</v>
      </c>
      <c r="M33" s="97">
        <v>28411163</v>
      </c>
      <c r="N33" s="60">
        <f t="shared" si="4"/>
        <v>99.99999631810145</v>
      </c>
      <c r="O33" s="59">
        <f t="shared" si="5"/>
        <v>99.99999648025673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109431000</v>
      </c>
      <c r="D8" s="64">
        <v>121138378</v>
      </c>
      <c r="E8" s="65">
        <f>($D8-$C8)</f>
        <v>11707378</v>
      </c>
      <c r="F8" s="63">
        <v>114902550</v>
      </c>
      <c r="G8" s="64">
        <v>127195297</v>
      </c>
      <c r="H8" s="65">
        <f>($G8-$F8)</f>
        <v>12292747</v>
      </c>
      <c r="I8" s="65">
        <v>131749341</v>
      </c>
      <c r="J8" s="30">
        <f>IF($C8=0,0,($E8/$C8)*100)</f>
        <v>10.69841087077702</v>
      </c>
      <c r="K8" s="31">
        <f>IF($F8=0,0,($H8/$F8)*100)</f>
        <v>10.69841095780729</v>
      </c>
      <c r="L8" s="84">
        <v>775703849</v>
      </c>
      <c r="M8" s="85">
        <v>829793992</v>
      </c>
      <c r="N8" s="32">
        <f>IF($L8=0,0,($E8/$L8)*100)</f>
        <v>1.5092587222678586</v>
      </c>
      <c r="O8" s="31">
        <f>IF($M8=0,0,($H8/$M8)*100)</f>
        <v>1.481421547819546</v>
      </c>
      <c r="P8" s="6"/>
      <c r="Q8" s="33"/>
    </row>
    <row r="9" spans="1:17" ht="12.75">
      <c r="A9" s="3"/>
      <c r="B9" s="29" t="s">
        <v>16</v>
      </c>
      <c r="C9" s="63">
        <v>325105462</v>
      </c>
      <c r="D9" s="64">
        <v>335467181</v>
      </c>
      <c r="E9" s="65">
        <f>($D9-$C9)</f>
        <v>10361719</v>
      </c>
      <c r="F9" s="63">
        <v>341404058</v>
      </c>
      <c r="G9" s="64">
        <v>388262491</v>
      </c>
      <c r="H9" s="65">
        <f>($G9-$F9)</f>
        <v>46858433</v>
      </c>
      <c r="I9" s="65">
        <v>418325121</v>
      </c>
      <c r="J9" s="30">
        <f>IF($C9=0,0,($E9/$C9)*100)</f>
        <v>3.1871869934932064</v>
      </c>
      <c r="K9" s="31">
        <f>IF($F9=0,0,($H9/$F9)*100)</f>
        <v>13.725212662820779</v>
      </c>
      <c r="L9" s="84">
        <v>775703849</v>
      </c>
      <c r="M9" s="85">
        <v>829793992</v>
      </c>
      <c r="N9" s="32">
        <f>IF($L9=0,0,($E9/$L9)*100)</f>
        <v>1.335782852355036</v>
      </c>
      <c r="O9" s="31">
        <f>IF($M9=0,0,($H9/$M9)*100)</f>
        <v>5.6469959353477694</v>
      </c>
      <c r="P9" s="6"/>
      <c r="Q9" s="33"/>
    </row>
    <row r="10" spans="1:17" ht="12.75">
      <c r="A10" s="3"/>
      <c r="B10" s="29" t="s">
        <v>17</v>
      </c>
      <c r="C10" s="63">
        <v>265097479</v>
      </c>
      <c r="D10" s="64">
        <v>319098290</v>
      </c>
      <c r="E10" s="65">
        <f aca="true" t="shared" si="0" ref="E10:E33">($D10-$C10)</f>
        <v>54000811</v>
      </c>
      <c r="F10" s="63">
        <v>280929648</v>
      </c>
      <c r="G10" s="64">
        <v>314336204</v>
      </c>
      <c r="H10" s="65">
        <f aca="true" t="shared" si="1" ref="H10:H33">($G10-$F10)</f>
        <v>33406556</v>
      </c>
      <c r="I10" s="65">
        <v>320627075</v>
      </c>
      <c r="J10" s="30">
        <f aca="true" t="shared" si="2" ref="J10:J33">IF($C10=0,0,($E10/$C10)*100)</f>
        <v>20.37017145681721</v>
      </c>
      <c r="K10" s="31">
        <f aca="true" t="shared" si="3" ref="K10:K33">IF($F10=0,0,($H10/$F10)*100)</f>
        <v>11.891431266805986</v>
      </c>
      <c r="L10" s="84">
        <v>775703849</v>
      </c>
      <c r="M10" s="85">
        <v>829793992</v>
      </c>
      <c r="N10" s="32">
        <f aca="true" t="shared" si="4" ref="N10:N33">IF($L10=0,0,($E10/$L10)*100)</f>
        <v>6.961524178282116</v>
      </c>
      <c r="O10" s="31">
        <f aca="true" t="shared" si="5" ref="O10:O33">IF($M10=0,0,($H10/$M10)*100)</f>
        <v>4.025885499542156</v>
      </c>
      <c r="P10" s="6"/>
      <c r="Q10" s="33"/>
    </row>
    <row r="11" spans="1:17" ht="16.5">
      <c r="A11" s="7"/>
      <c r="B11" s="34" t="s">
        <v>18</v>
      </c>
      <c r="C11" s="66">
        <f>SUM(C8:C10)</f>
        <v>699633941</v>
      </c>
      <c r="D11" s="67">
        <v>775703849</v>
      </c>
      <c r="E11" s="68">
        <f t="shared" si="0"/>
        <v>76069908</v>
      </c>
      <c r="F11" s="66">
        <f>SUM(F8:F10)</f>
        <v>737236256</v>
      </c>
      <c r="G11" s="67">
        <v>829793992</v>
      </c>
      <c r="H11" s="68">
        <f t="shared" si="1"/>
        <v>92557736</v>
      </c>
      <c r="I11" s="68">
        <v>870701537</v>
      </c>
      <c r="J11" s="35">
        <f t="shared" si="2"/>
        <v>10.872815559987249</v>
      </c>
      <c r="K11" s="36">
        <f t="shared" si="3"/>
        <v>12.55469128745616</v>
      </c>
      <c r="L11" s="86">
        <v>775703849</v>
      </c>
      <c r="M11" s="87">
        <v>829793992</v>
      </c>
      <c r="N11" s="37">
        <f t="shared" si="4"/>
        <v>9.80656575290501</v>
      </c>
      <c r="O11" s="36">
        <f t="shared" si="5"/>
        <v>11.154302982709472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273226752</v>
      </c>
      <c r="D13" s="64">
        <v>319188626</v>
      </c>
      <c r="E13" s="65">
        <f t="shared" si="0"/>
        <v>45961874</v>
      </c>
      <c r="F13" s="63">
        <v>289747941</v>
      </c>
      <c r="G13" s="64">
        <v>333573081</v>
      </c>
      <c r="H13" s="65">
        <f t="shared" si="1"/>
        <v>43825140</v>
      </c>
      <c r="I13" s="65">
        <v>348234130</v>
      </c>
      <c r="J13" s="30">
        <f t="shared" si="2"/>
        <v>16.821879140150962</v>
      </c>
      <c r="K13" s="31">
        <f t="shared" si="3"/>
        <v>15.125263651140147</v>
      </c>
      <c r="L13" s="84">
        <v>774414021</v>
      </c>
      <c r="M13" s="85">
        <v>829093992</v>
      </c>
      <c r="N13" s="32">
        <f t="shared" si="4"/>
        <v>5.935051891318998</v>
      </c>
      <c r="O13" s="31">
        <f t="shared" si="5"/>
        <v>5.2859073184551555</v>
      </c>
      <c r="P13" s="6"/>
      <c r="Q13" s="33"/>
    </row>
    <row r="14" spans="1:17" ht="12.75">
      <c r="A14" s="3"/>
      <c r="B14" s="29" t="s">
        <v>21</v>
      </c>
      <c r="C14" s="63">
        <v>76556459</v>
      </c>
      <c r="D14" s="64">
        <v>76299600</v>
      </c>
      <c r="E14" s="65">
        <f t="shared" si="0"/>
        <v>-256859</v>
      </c>
      <c r="F14" s="63">
        <v>77398994</v>
      </c>
      <c r="G14" s="64">
        <v>77729600</v>
      </c>
      <c r="H14" s="65">
        <f t="shared" si="1"/>
        <v>330606</v>
      </c>
      <c r="I14" s="65">
        <v>79079600</v>
      </c>
      <c r="J14" s="30">
        <f t="shared" si="2"/>
        <v>-0.33551577927605036</v>
      </c>
      <c r="K14" s="31">
        <f t="shared" si="3"/>
        <v>0.4271450866661135</v>
      </c>
      <c r="L14" s="84">
        <v>774414021</v>
      </c>
      <c r="M14" s="85">
        <v>829093992</v>
      </c>
      <c r="N14" s="32">
        <f t="shared" si="4"/>
        <v>-0.03316817529573112</v>
      </c>
      <c r="O14" s="31">
        <f t="shared" si="5"/>
        <v>0.039875575410031436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774414021</v>
      </c>
      <c r="M15" s="85">
        <v>829093992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267521036</v>
      </c>
      <c r="D16" s="64">
        <v>246017000</v>
      </c>
      <c r="E16" s="65">
        <f t="shared" si="0"/>
        <v>-21504036</v>
      </c>
      <c r="F16" s="63">
        <v>277161636</v>
      </c>
      <c r="G16" s="64">
        <v>261600250</v>
      </c>
      <c r="H16" s="65">
        <f t="shared" si="1"/>
        <v>-15561386</v>
      </c>
      <c r="I16" s="65">
        <v>280450000</v>
      </c>
      <c r="J16" s="30">
        <f t="shared" si="2"/>
        <v>-8.038259839872929</v>
      </c>
      <c r="K16" s="31">
        <f t="shared" si="3"/>
        <v>-5.614552657641262</v>
      </c>
      <c r="L16" s="84">
        <v>774414021</v>
      </c>
      <c r="M16" s="85">
        <v>829093992</v>
      </c>
      <c r="N16" s="32">
        <f t="shared" si="4"/>
        <v>-2.776813876927468</v>
      </c>
      <c r="O16" s="31">
        <f t="shared" si="5"/>
        <v>-1.8769145778588636</v>
      </c>
      <c r="P16" s="6"/>
      <c r="Q16" s="33"/>
    </row>
    <row r="17" spans="1:17" ht="12.75">
      <c r="A17" s="3"/>
      <c r="B17" s="29" t="s">
        <v>23</v>
      </c>
      <c r="C17" s="63">
        <v>180059244</v>
      </c>
      <c r="D17" s="64">
        <v>132908795</v>
      </c>
      <c r="E17" s="65">
        <f t="shared" si="0"/>
        <v>-47150449</v>
      </c>
      <c r="F17" s="63">
        <v>186292091</v>
      </c>
      <c r="G17" s="64">
        <v>156191061</v>
      </c>
      <c r="H17" s="65">
        <f t="shared" si="1"/>
        <v>-30101030</v>
      </c>
      <c r="I17" s="65">
        <v>162137807</v>
      </c>
      <c r="J17" s="42">
        <f t="shared" si="2"/>
        <v>-26.186075178678415</v>
      </c>
      <c r="K17" s="31">
        <f t="shared" si="3"/>
        <v>-16.15797527335715</v>
      </c>
      <c r="L17" s="88">
        <v>774414021</v>
      </c>
      <c r="M17" s="85">
        <v>829093992</v>
      </c>
      <c r="N17" s="32">
        <f t="shared" si="4"/>
        <v>-6.088532454398834</v>
      </c>
      <c r="O17" s="31">
        <f t="shared" si="5"/>
        <v>-3.6305931885223455</v>
      </c>
      <c r="P17" s="6"/>
      <c r="Q17" s="33"/>
    </row>
    <row r="18" spans="1:17" ht="16.5">
      <c r="A18" s="3"/>
      <c r="B18" s="34" t="s">
        <v>24</v>
      </c>
      <c r="C18" s="66">
        <f>SUM(C13:C17)</f>
        <v>797363491</v>
      </c>
      <c r="D18" s="67">
        <v>774414021</v>
      </c>
      <c r="E18" s="68">
        <f t="shared" si="0"/>
        <v>-22949470</v>
      </c>
      <c r="F18" s="66">
        <f>SUM(F13:F17)</f>
        <v>830600662</v>
      </c>
      <c r="G18" s="67">
        <v>829093992</v>
      </c>
      <c r="H18" s="68">
        <f t="shared" si="1"/>
        <v>-1506670</v>
      </c>
      <c r="I18" s="68">
        <v>869901537</v>
      </c>
      <c r="J18" s="43">
        <f t="shared" si="2"/>
        <v>-2.878169148579691</v>
      </c>
      <c r="K18" s="36">
        <f t="shared" si="3"/>
        <v>-0.18139523226144502</v>
      </c>
      <c r="L18" s="89">
        <v>774414021</v>
      </c>
      <c r="M18" s="87">
        <v>829093992</v>
      </c>
      <c r="N18" s="37">
        <f t="shared" si="4"/>
        <v>-2.9634626153030355</v>
      </c>
      <c r="O18" s="36">
        <f t="shared" si="5"/>
        <v>-0.1817248725160223</v>
      </c>
      <c r="P18" s="6"/>
      <c r="Q18" s="38"/>
    </row>
    <row r="19" spans="1:17" ht="16.5">
      <c r="A19" s="44"/>
      <c r="B19" s="45" t="s">
        <v>25</v>
      </c>
      <c r="C19" s="72">
        <f>C11-C18</f>
        <v>-97729550</v>
      </c>
      <c r="D19" s="73">
        <v>1289828</v>
      </c>
      <c r="E19" s="74">
        <f t="shared" si="0"/>
        <v>99019378</v>
      </c>
      <c r="F19" s="75">
        <f>F11-F18</f>
        <v>-93364406</v>
      </c>
      <c r="G19" s="76">
        <v>700000</v>
      </c>
      <c r="H19" s="77">
        <f t="shared" si="1"/>
        <v>94064406</v>
      </c>
      <c r="I19" s="77">
        <v>800000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77270102</v>
      </c>
      <c r="M22" s="85">
        <v>97918600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1700000</v>
      </c>
      <c r="D23" s="64">
        <v>700000</v>
      </c>
      <c r="E23" s="65">
        <f t="shared" si="0"/>
        <v>-1000000</v>
      </c>
      <c r="F23" s="63">
        <v>1900000</v>
      </c>
      <c r="G23" s="64">
        <v>0</v>
      </c>
      <c r="H23" s="65">
        <f t="shared" si="1"/>
        <v>-1900000</v>
      </c>
      <c r="I23" s="65">
        <v>0</v>
      </c>
      <c r="J23" s="30">
        <f t="shared" si="2"/>
        <v>-58.82352941176471</v>
      </c>
      <c r="K23" s="31">
        <f t="shared" si="3"/>
        <v>-100</v>
      </c>
      <c r="L23" s="84">
        <v>77270102</v>
      </c>
      <c r="M23" s="85">
        <v>97918600</v>
      </c>
      <c r="N23" s="32">
        <f t="shared" si="4"/>
        <v>-1.2941616150577877</v>
      </c>
      <c r="O23" s="31">
        <f t="shared" si="5"/>
        <v>-1.9403872195885155</v>
      </c>
      <c r="P23" s="6"/>
      <c r="Q23" s="33"/>
    </row>
    <row r="24" spans="1:17" ht="12.75">
      <c r="A24" s="7"/>
      <c r="B24" s="29" t="s">
        <v>29</v>
      </c>
      <c r="C24" s="63">
        <v>67022200</v>
      </c>
      <c r="D24" s="64">
        <v>76570102</v>
      </c>
      <c r="E24" s="65">
        <f t="shared" si="0"/>
        <v>9547902</v>
      </c>
      <c r="F24" s="63">
        <v>78529950</v>
      </c>
      <c r="G24" s="64">
        <v>97918600</v>
      </c>
      <c r="H24" s="65">
        <f t="shared" si="1"/>
        <v>19388650</v>
      </c>
      <c r="I24" s="65">
        <v>66588400</v>
      </c>
      <c r="J24" s="30">
        <f t="shared" si="2"/>
        <v>14.245879723434921</v>
      </c>
      <c r="K24" s="31">
        <f t="shared" si="3"/>
        <v>24.68949744651563</v>
      </c>
      <c r="L24" s="84">
        <v>77270102</v>
      </c>
      <c r="M24" s="85">
        <v>97918600</v>
      </c>
      <c r="N24" s="32">
        <f t="shared" si="4"/>
        <v>12.356528272733483</v>
      </c>
      <c r="O24" s="31">
        <f t="shared" si="5"/>
        <v>19.800783507934142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77270102</v>
      </c>
      <c r="M25" s="85">
        <v>97918600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68722200</v>
      </c>
      <c r="D26" s="67">
        <v>77270102</v>
      </c>
      <c r="E26" s="68">
        <f t="shared" si="0"/>
        <v>8547902</v>
      </c>
      <c r="F26" s="66">
        <f>SUM(F22:F25)</f>
        <v>80429950</v>
      </c>
      <c r="G26" s="67">
        <v>97918600</v>
      </c>
      <c r="H26" s="68">
        <f t="shared" si="1"/>
        <v>17488650</v>
      </c>
      <c r="I26" s="68">
        <v>66588400</v>
      </c>
      <c r="J26" s="43">
        <f t="shared" si="2"/>
        <v>12.438341613044985</v>
      </c>
      <c r="K26" s="36">
        <f t="shared" si="3"/>
        <v>21.743952346109875</v>
      </c>
      <c r="L26" s="89">
        <v>77270102</v>
      </c>
      <c r="M26" s="87">
        <v>97918600</v>
      </c>
      <c r="N26" s="37">
        <f t="shared" si="4"/>
        <v>11.062366657675694</v>
      </c>
      <c r="O26" s="36">
        <f t="shared" si="5"/>
        <v>17.860396288345626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77270102</v>
      </c>
      <c r="M28" s="85">
        <v>97918600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18300000</v>
      </c>
      <c r="D29" s="64">
        <v>13483505</v>
      </c>
      <c r="E29" s="65">
        <f t="shared" si="0"/>
        <v>-4816495</v>
      </c>
      <c r="F29" s="63">
        <v>20256000</v>
      </c>
      <c r="G29" s="64">
        <v>7857000</v>
      </c>
      <c r="H29" s="65">
        <f t="shared" si="1"/>
        <v>-12399000</v>
      </c>
      <c r="I29" s="65">
        <v>12000000</v>
      </c>
      <c r="J29" s="30">
        <f t="shared" si="2"/>
        <v>-26.31964480874317</v>
      </c>
      <c r="K29" s="31">
        <f t="shared" si="3"/>
        <v>-61.21149289099526</v>
      </c>
      <c r="L29" s="84">
        <v>77270102</v>
      </c>
      <c r="M29" s="85">
        <v>97918600</v>
      </c>
      <c r="N29" s="32">
        <f t="shared" si="4"/>
        <v>-6.23332294811776</v>
      </c>
      <c r="O29" s="31">
        <f t="shared" si="5"/>
        <v>-12.662558492462106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77270102</v>
      </c>
      <c r="M30" s="85">
        <v>97918600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22622200</v>
      </c>
      <c r="D31" s="64">
        <v>43176271</v>
      </c>
      <c r="E31" s="65">
        <f t="shared" si="0"/>
        <v>20554071</v>
      </c>
      <c r="F31" s="63">
        <v>23000000</v>
      </c>
      <c r="G31" s="64">
        <v>72611600</v>
      </c>
      <c r="H31" s="65">
        <f t="shared" si="1"/>
        <v>49611600</v>
      </c>
      <c r="I31" s="65">
        <v>32000000</v>
      </c>
      <c r="J31" s="30">
        <f t="shared" si="2"/>
        <v>90.85796695281626</v>
      </c>
      <c r="K31" s="31">
        <f t="shared" si="3"/>
        <v>215.70260869565217</v>
      </c>
      <c r="L31" s="84">
        <v>77270102</v>
      </c>
      <c r="M31" s="85">
        <v>97918600</v>
      </c>
      <c r="N31" s="32">
        <f t="shared" si="4"/>
        <v>26.600289721372437</v>
      </c>
      <c r="O31" s="31">
        <f t="shared" si="5"/>
        <v>50.66616557017768</v>
      </c>
      <c r="P31" s="6"/>
      <c r="Q31" s="33"/>
    </row>
    <row r="32" spans="1:17" ht="12.75">
      <c r="A32" s="7"/>
      <c r="B32" s="29" t="s">
        <v>36</v>
      </c>
      <c r="C32" s="63">
        <v>27800000</v>
      </c>
      <c r="D32" s="64">
        <v>20610326</v>
      </c>
      <c r="E32" s="65">
        <f t="shared" si="0"/>
        <v>-7189674</v>
      </c>
      <c r="F32" s="63">
        <v>37173950</v>
      </c>
      <c r="G32" s="64">
        <v>17450000</v>
      </c>
      <c r="H32" s="65">
        <f t="shared" si="1"/>
        <v>-19723950</v>
      </c>
      <c r="I32" s="65">
        <v>22588400</v>
      </c>
      <c r="J32" s="30">
        <f t="shared" si="2"/>
        <v>-25.862136690647482</v>
      </c>
      <c r="K32" s="31">
        <f t="shared" si="3"/>
        <v>-53.058526199126</v>
      </c>
      <c r="L32" s="84">
        <v>77270102</v>
      </c>
      <c r="M32" s="85">
        <v>97918600</v>
      </c>
      <c r="N32" s="32">
        <f t="shared" si="4"/>
        <v>-9.304600115578985</v>
      </c>
      <c r="O32" s="31">
        <f t="shared" si="5"/>
        <v>-20.143210789369945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68722200</v>
      </c>
      <c r="D33" s="82">
        <v>77270102</v>
      </c>
      <c r="E33" s="83">
        <f t="shared" si="0"/>
        <v>8547902</v>
      </c>
      <c r="F33" s="81">
        <f>SUM(F28:F32)</f>
        <v>80429950</v>
      </c>
      <c r="G33" s="82">
        <v>97918600</v>
      </c>
      <c r="H33" s="83">
        <f t="shared" si="1"/>
        <v>17488650</v>
      </c>
      <c r="I33" s="83">
        <v>66588400</v>
      </c>
      <c r="J33" s="58">
        <f t="shared" si="2"/>
        <v>12.438341613044985</v>
      </c>
      <c r="K33" s="59">
        <f t="shared" si="3"/>
        <v>21.743952346109875</v>
      </c>
      <c r="L33" s="96">
        <v>77270102</v>
      </c>
      <c r="M33" s="97">
        <v>97918600</v>
      </c>
      <c r="N33" s="60">
        <f t="shared" si="4"/>
        <v>11.062366657675694</v>
      </c>
      <c r="O33" s="59">
        <f t="shared" si="5"/>
        <v>17.860396288345626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1143070643</v>
      </c>
      <c r="M8" s="85">
        <v>1167835617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256684322</v>
      </c>
      <c r="D9" s="64">
        <v>329012273</v>
      </c>
      <c r="E9" s="65">
        <f>($D9-$C9)</f>
        <v>72327951</v>
      </c>
      <c r="F9" s="63">
        <v>269518539</v>
      </c>
      <c r="G9" s="64">
        <v>335282279</v>
      </c>
      <c r="H9" s="65">
        <f>($G9-$F9)</f>
        <v>65763740</v>
      </c>
      <c r="I9" s="65">
        <v>352046391</v>
      </c>
      <c r="J9" s="30">
        <f>IF($C9=0,0,($E9/$C9)*100)</f>
        <v>28.177782903312654</v>
      </c>
      <c r="K9" s="31">
        <f>IF($F9=0,0,($H9/$F9)*100)</f>
        <v>24.400451354479923</v>
      </c>
      <c r="L9" s="84">
        <v>1143070643</v>
      </c>
      <c r="M9" s="85">
        <v>1167835617</v>
      </c>
      <c r="N9" s="32">
        <f>IF($L9=0,0,($E9/$L9)*100)</f>
        <v>6.327513653064748</v>
      </c>
      <c r="O9" s="31">
        <f>IF($M9=0,0,($H9/$M9)*100)</f>
        <v>5.631249727503388</v>
      </c>
      <c r="P9" s="6"/>
      <c r="Q9" s="33"/>
    </row>
    <row r="10" spans="1:17" ht="12.75">
      <c r="A10" s="3"/>
      <c r="B10" s="29" t="s">
        <v>17</v>
      </c>
      <c r="C10" s="63">
        <v>736011106</v>
      </c>
      <c r="D10" s="64">
        <v>814058370</v>
      </c>
      <c r="E10" s="65">
        <f aca="true" t="shared" si="0" ref="E10:E33">($D10-$C10)</f>
        <v>78047264</v>
      </c>
      <c r="F10" s="63">
        <v>769913464</v>
      </c>
      <c r="G10" s="64">
        <v>832553338</v>
      </c>
      <c r="H10" s="65">
        <f aca="true" t="shared" si="1" ref="H10:H33">($G10-$F10)</f>
        <v>62639874</v>
      </c>
      <c r="I10" s="65">
        <v>924778205</v>
      </c>
      <c r="J10" s="30">
        <f aca="true" t="shared" si="2" ref="J10:J33">IF($C10=0,0,($E10/$C10)*100)</f>
        <v>10.6040878138597</v>
      </c>
      <c r="K10" s="31">
        <f aca="true" t="shared" si="3" ref="K10:K33">IF($F10=0,0,($H10/$F10)*100)</f>
        <v>8.135962926867323</v>
      </c>
      <c r="L10" s="84">
        <v>1143070643</v>
      </c>
      <c r="M10" s="85">
        <v>1167835617</v>
      </c>
      <c r="N10" s="32">
        <f aca="true" t="shared" si="4" ref="N10:N33">IF($L10=0,0,($E10/$L10)*100)</f>
        <v>6.827860069537277</v>
      </c>
      <c r="O10" s="31">
        <f aca="true" t="shared" si="5" ref="O10:O33">IF($M10=0,0,($H10/$M10)*100)</f>
        <v>5.363757800169918</v>
      </c>
      <c r="P10" s="6"/>
      <c r="Q10" s="33"/>
    </row>
    <row r="11" spans="1:17" ht="16.5">
      <c r="A11" s="7"/>
      <c r="B11" s="34" t="s">
        <v>18</v>
      </c>
      <c r="C11" s="66">
        <f>SUM(C8:C10)</f>
        <v>992695428</v>
      </c>
      <c r="D11" s="67">
        <v>1143070643</v>
      </c>
      <c r="E11" s="68">
        <f t="shared" si="0"/>
        <v>150375215</v>
      </c>
      <c r="F11" s="66">
        <f>SUM(F8:F10)</f>
        <v>1039432003</v>
      </c>
      <c r="G11" s="67">
        <v>1167835617</v>
      </c>
      <c r="H11" s="68">
        <f t="shared" si="1"/>
        <v>128403614</v>
      </c>
      <c r="I11" s="68">
        <v>1276824596</v>
      </c>
      <c r="J11" s="35">
        <f t="shared" si="2"/>
        <v>15.148172416081682</v>
      </c>
      <c r="K11" s="36">
        <f t="shared" si="3"/>
        <v>12.353248084473305</v>
      </c>
      <c r="L11" s="86">
        <v>1143070643</v>
      </c>
      <c r="M11" s="87">
        <v>1167835617</v>
      </c>
      <c r="N11" s="37">
        <f t="shared" si="4"/>
        <v>13.155373722602024</v>
      </c>
      <c r="O11" s="36">
        <f t="shared" si="5"/>
        <v>10.995007527673305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351551322</v>
      </c>
      <c r="D13" s="64">
        <v>371509388</v>
      </c>
      <c r="E13" s="65">
        <f t="shared" si="0"/>
        <v>19958066</v>
      </c>
      <c r="F13" s="63">
        <v>384600495</v>
      </c>
      <c r="G13" s="64">
        <v>388096357</v>
      </c>
      <c r="H13" s="65">
        <f t="shared" si="1"/>
        <v>3495862</v>
      </c>
      <c r="I13" s="65">
        <v>410816454</v>
      </c>
      <c r="J13" s="30">
        <f t="shared" si="2"/>
        <v>5.677141501405021</v>
      </c>
      <c r="K13" s="31">
        <f t="shared" si="3"/>
        <v>0.9089593085417116</v>
      </c>
      <c r="L13" s="84">
        <v>1044453293</v>
      </c>
      <c r="M13" s="85">
        <v>1051956332</v>
      </c>
      <c r="N13" s="32">
        <f t="shared" si="4"/>
        <v>1.9108624707069595</v>
      </c>
      <c r="O13" s="31">
        <f t="shared" si="5"/>
        <v>0.3323200682060251</v>
      </c>
      <c r="P13" s="6"/>
      <c r="Q13" s="33"/>
    </row>
    <row r="14" spans="1:17" ht="12.75">
      <c r="A14" s="3"/>
      <c r="B14" s="29" t="s">
        <v>21</v>
      </c>
      <c r="C14" s="63">
        <v>200000000</v>
      </c>
      <c r="D14" s="64">
        <v>129734521</v>
      </c>
      <c r="E14" s="65">
        <f t="shared" si="0"/>
        <v>-70265479</v>
      </c>
      <c r="F14" s="63">
        <v>200000000</v>
      </c>
      <c r="G14" s="64">
        <v>134923902</v>
      </c>
      <c r="H14" s="65">
        <f t="shared" si="1"/>
        <v>-65076098</v>
      </c>
      <c r="I14" s="65">
        <v>140320858</v>
      </c>
      <c r="J14" s="30">
        <f t="shared" si="2"/>
        <v>-35.1327395</v>
      </c>
      <c r="K14" s="31">
        <f t="shared" si="3"/>
        <v>-32.538049</v>
      </c>
      <c r="L14" s="84">
        <v>1044453293</v>
      </c>
      <c r="M14" s="85">
        <v>1051956332</v>
      </c>
      <c r="N14" s="32">
        <f t="shared" si="4"/>
        <v>-6.727488866273315</v>
      </c>
      <c r="O14" s="31">
        <f t="shared" si="5"/>
        <v>-6.186197660531787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1044453293</v>
      </c>
      <c r="M15" s="85">
        <v>1051956332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26138516</v>
      </c>
      <c r="D16" s="64">
        <v>17320954</v>
      </c>
      <c r="E16" s="65">
        <f t="shared" si="0"/>
        <v>-8817562</v>
      </c>
      <c r="F16" s="63">
        <v>26138516</v>
      </c>
      <c r="G16" s="64">
        <v>18387001</v>
      </c>
      <c r="H16" s="65">
        <f t="shared" si="1"/>
        <v>-7751515</v>
      </c>
      <c r="I16" s="65">
        <v>19506351</v>
      </c>
      <c r="J16" s="30">
        <f t="shared" si="2"/>
        <v>-33.7339809191922</v>
      </c>
      <c r="K16" s="31">
        <f t="shared" si="3"/>
        <v>-29.655528263348994</v>
      </c>
      <c r="L16" s="84">
        <v>1044453293</v>
      </c>
      <c r="M16" s="85">
        <v>1051956332</v>
      </c>
      <c r="N16" s="32">
        <f t="shared" si="4"/>
        <v>-0.8442275072610642</v>
      </c>
      <c r="O16" s="31">
        <f t="shared" si="5"/>
        <v>-0.7368666135848688</v>
      </c>
      <c r="P16" s="6"/>
      <c r="Q16" s="33"/>
    </row>
    <row r="17" spans="1:17" ht="12.75">
      <c r="A17" s="3"/>
      <c r="B17" s="29" t="s">
        <v>23</v>
      </c>
      <c r="C17" s="63">
        <v>802101026</v>
      </c>
      <c r="D17" s="64">
        <v>525888430</v>
      </c>
      <c r="E17" s="65">
        <f t="shared" si="0"/>
        <v>-276212596</v>
      </c>
      <c r="F17" s="63">
        <v>719533686</v>
      </c>
      <c r="G17" s="64">
        <v>510549072</v>
      </c>
      <c r="H17" s="65">
        <f t="shared" si="1"/>
        <v>-208984614</v>
      </c>
      <c r="I17" s="65">
        <v>574132504</v>
      </c>
      <c r="J17" s="42">
        <f t="shared" si="2"/>
        <v>-34.43613548002119</v>
      </c>
      <c r="K17" s="31">
        <f t="shared" si="3"/>
        <v>-29.04445171452334</v>
      </c>
      <c r="L17" s="88">
        <v>1044453293</v>
      </c>
      <c r="M17" s="85">
        <v>1051956332</v>
      </c>
      <c r="N17" s="32">
        <f t="shared" si="4"/>
        <v>-26.44566280284589</v>
      </c>
      <c r="O17" s="31">
        <f t="shared" si="5"/>
        <v>-19.866282244118853</v>
      </c>
      <c r="P17" s="6"/>
      <c r="Q17" s="33"/>
    </row>
    <row r="18" spans="1:17" ht="16.5">
      <c r="A18" s="3"/>
      <c r="B18" s="34" t="s">
        <v>24</v>
      </c>
      <c r="C18" s="66">
        <f>SUM(C13:C17)</f>
        <v>1379790864</v>
      </c>
      <c r="D18" s="67">
        <v>1044453293</v>
      </c>
      <c r="E18" s="68">
        <f t="shared" si="0"/>
        <v>-335337571</v>
      </c>
      <c r="F18" s="66">
        <f>SUM(F13:F17)</f>
        <v>1330272697</v>
      </c>
      <c r="G18" s="67">
        <v>1051956332</v>
      </c>
      <c r="H18" s="68">
        <f t="shared" si="1"/>
        <v>-278316365</v>
      </c>
      <c r="I18" s="68">
        <v>1144776167</v>
      </c>
      <c r="J18" s="43">
        <f t="shared" si="2"/>
        <v>-24.30350712917896</v>
      </c>
      <c r="K18" s="36">
        <f t="shared" si="3"/>
        <v>-20.92175278254245</v>
      </c>
      <c r="L18" s="89">
        <v>1044453293</v>
      </c>
      <c r="M18" s="87">
        <v>1051956332</v>
      </c>
      <c r="N18" s="37">
        <f t="shared" si="4"/>
        <v>-32.10651670567331</v>
      </c>
      <c r="O18" s="36">
        <f t="shared" si="5"/>
        <v>-26.457026450029485</v>
      </c>
      <c r="P18" s="6"/>
      <c r="Q18" s="38"/>
    </row>
    <row r="19" spans="1:17" ht="16.5">
      <c r="A19" s="44"/>
      <c r="B19" s="45" t="s">
        <v>25</v>
      </c>
      <c r="C19" s="72">
        <f>C11-C18</f>
        <v>-387095436</v>
      </c>
      <c r="D19" s="73">
        <v>98617350</v>
      </c>
      <c r="E19" s="74">
        <f t="shared" si="0"/>
        <v>485712786</v>
      </c>
      <c r="F19" s="75">
        <f>F11-F18</f>
        <v>-290840694</v>
      </c>
      <c r="G19" s="76">
        <v>115879285</v>
      </c>
      <c r="H19" s="77">
        <f t="shared" si="1"/>
        <v>406719979</v>
      </c>
      <c r="I19" s="77">
        <v>132048429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620504000</v>
      </c>
      <c r="M22" s="85">
        <v>584070000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620504000</v>
      </c>
      <c r="M23" s="85">
        <v>584070000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657010336</v>
      </c>
      <c r="D24" s="64">
        <v>620504000</v>
      </c>
      <c r="E24" s="65">
        <f t="shared" si="0"/>
        <v>-36506336</v>
      </c>
      <c r="F24" s="63">
        <v>558246750</v>
      </c>
      <c r="G24" s="64">
        <v>584070000</v>
      </c>
      <c r="H24" s="65">
        <f t="shared" si="1"/>
        <v>25823250</v>
      </c>
      <c r="I24" s="65">
        <v>446946000</v>
      </c>
      <c r="J24" s="30">
        <f t="shared" si="2"/>
        <v>-5.556432524677968</v>
      </c>
      <c r="K24" s="31">
        <f t="shared" si="3"/>
        <v>4.625777042141311</v>
      </c>
      <c r="L24" s="84">
        <v>620504000</v>
      </c>
      <c r="M24" s="85">
        <v>584070000</v>
      </c>
      <c r="N24" s="32">
        <f t="shared" si="4"/>
        <v>-5.883336126761471</v>
      </c>
      <c r="O24" s="31">
        <f t="shared" si="5"/>
        <v>4.4212594380810515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620504000</v>
      </c>
      <c r="M25" s="85">
        <v>584070000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657010336</v>
      </c>
      <c r="D26" s="67">
        <v>620504000</v>
      </c>
      <c r="E26" s="68">
        <f t="shared" si="0"/>
        <v>-36506336</v>
      </c>
      <c r="F26" s="66">
        <f>SUM(F22:F25)</f>
        <v>558246750</v>
      </c>
      <c r="G26" s="67">
        <v>584070000</v>
      </c>
      <c r="H26" s="68">
        <f t="shared" si="1"/>
        <v>25823250</v>
      </c>
      <c r="I26" s="68">
        <v>446946000</v>
      </c>
      <c r="J26" s="43">
        <f t="shared" si="2"/>
        <v>-5.556432524677968</v>
      </c>
      <c r="K26" s="36">
        <f t="shared" si="3"/>
        <v>4.625777042141311</v>
      </c>
      <c r="L26" s="89">
        <v>620504000</v>
      </c>
      <c r="M26" s="87">
        <v>584070000</v>
      </c>
      <c r="N26" s="37">
        <f t="shared" si="4"/>
        <v>-5.883336126761471</v>
      </c>
      <c r="O26" s="36">
        <f t="shared" si="5"/>
        <v>4.4212594380810515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582090336</v>
      </c>
      <c r="D28" s="64">
        <v>560961000</v>
      </c>
      <c r="E28" s="65">
        <f t="shared" si="0"/>
        <v>-21129336</v>
      </c>
      <c r="F28" s="63">
        <v>517566750</v>
      </c>
      <c r="G28" s="64">
        <v>495437481</v>
      </c>
      <c r="H28" s="65">
        <f t="shared" si="1"/>
        <v>-22129269</v>
      </c>
      <c r="I28" s="65">
        <v>395653500</v>
      </c>
      <c r="J28" s="30">
        <f t="shared" si="2"/>
        <v>-3.629906681701034</v>
      </c>
      <c r="K28" s="31">
        <f t="shared" si="3"/>
        <v>-4.275635751330626</v>
      </c>
      <c r="L28" s="84">
        <v>620504000</v>
      </c>
      <c r="M28" s="85">
        <v>584070000</v>
      </c>
      <c r="N28" s="32">
        <f t="shared" si="4"/>
        <v>-3.405189329964029</v>
      </c>
      <c r="O28" s="31">
        <f t="shared" si="5"/>
        <v>-3.78880425291489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620504000</v>
      </c>
      <c r="M29" s="85">
        <v>584070000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620504000</v>
      </c>
      <c r="M30" s="85">
        <v>584070000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1700000</v>
      </c>
      <c r="E31" s="65">
        <f t="shared" si="0"/>
        <v>1700000</v>
      </c>
      <c r="F31" s="63">
        <v>0</v>
      </c>
      <c r="G31" s="64">
        <v>800000</v>
      </c>
      <c r="H31" s="65">
        <f t="shared" si="1"/>
        <v>800000</v>
      </c>
      <c r="I31" s="65">
        <v>0</v>
      </c>
      <c r="J31" s="30">
        <f t="shared" si="2"/>
        <v>0</v>
      </c>
      <c r="K31" s="31">
        <f t="shared" si="3"/>
        <v>0</v>
      </c>
      <c r="L31" s="84">
        <v>620504000</v>
      </c>
      <c r="M31" s="85">
        <v>584070000</v>
      </c>
      <c r="N31" s="32">
        <f t="shared" si="4"/>
        <v>0.2739708366102394</v>
      </c>
      <c r="O31" s="31">
        <f t="shared" si="5"/>
        <v>0.13696988374681118</v>
      </c>
      <c r="P31" s="6"/>
      <c r="Q31" s="33"/>
    </row>
    <row r="32" spans="1:17" ht="12.75">
      <c r="A32" s="7"/>
      <c r="B32" s="29" t="s">
        <v>36</v>
      </c>
      <c r="C32" s="63">
        <v>74920000</v>
      </c>
      <c r="D32" s="64">
        <v>57843000</v>
      </c>
      <c r="E32" s="65">
        <f t="shared" si="0"/>
        <v>-17077000</v>
      </c>
      <c r="F32" s="63">
        <v>40680000</v>
      </c>
      <c r="G32" s="64">
        <v>87832519</v>
      </c>
      <c r="H32" s="65">
        <f t="shared" si="1"/>
        <v>47152519</v>
      </c>
      <c r="I32" s="65">
        <v>51292500</v>
      </c>
      <c r="J32" s="30">
        <f t="shared" si="2"/>
        <v>-22.79364655632675</v>
      </c>
      <c r="K32" s="31">
        <f t="shared" si="3"/>
        <v>115.91081366764995</v>
      </c>
      <c r="L32" s="84">
        <v>620504000</v>
      </c>
      <c r="M32" s="85">
        <v>584070000</v>
      </c>
      <c r="N32" s="32">
        <f t="shared" si="4"/>
        <v>-2.7521176334076816</v>
      </c>
      <c r="O32" s="31">
        <f t="shared" si="5"/>
        <v>8.07309380724913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657010336</v>
      </c>
      <c r="D33" s="82">
        <v>620504000</v>
      </c>
      <c r="E33" s="83">
        <f t="shared" si="0"/>
        <v>-36506336</v>
      </c>
      <c r="F33" s="81">
        <f>SUM(F28:F32)</f>
        <v>558246750</v>
      </c>
      <c r="G33" s="82">
        <v>584070000</v>
      </c>
      <c r="H33" s="83">
        <f t="shared" si="1"/>
        <v>25823250</v>
      </c>
      <c r="I33" s="83">
        <v>446946000</v>
      </c>
      <c r="J33" s="58">
        <f t="shared" si="2"/>
        <v>-5.556432524677968</v>
      </c>
      <c r="K33" s="59">
        <f t="shared" si="3"/>
        <v>4.625777042141311</v>
      </c>
      <c r="L33" s="96">
        <v>620504000</v>
      </c>
      <c r="M33" s="97">
        <v>584070000</v>
      </c>
      <c r="N33" s="60">
        <f t="shared" si="4"/>
        <v>-5.883336126761471</v>
      </c>
      <c r="O33" s="59">
        <f t="shared" si="5"/>
        <v>4.4212594380810515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31548528</v>
      </c>
      <c r="D8" s="64">
        <v>31309070</v>
      </c>
      <c r="E8" s="65">
        <f>($D8-$C8)</f>
        <v>-239458</v>
      </c>
      <c r="F8" s="63">
        <v>33250164</v>
      </c>
      <c r="G8" s="64">
        <v>32749286</v>
      </c>
      <c r="H8" s="65">
        <f>($G8-$F8)</f>
        <v>-500878</v>
      </c>
      <c r="I8" s="65">
        <v>34255753</v>
      </c>
      <c r="J8" s="30">
        <f>IF($C8=0,0,($E8/$C8)*100)</f>
        <v>-0.7590148104532801</v>
      </c>
      <c r="K8" s="31">
        <f>IF($F8=0,0,($H8/$F8)*100)</f>
        <v>-1.5063925699734895</v>
      </c>
      <c r="L8" s="84">
        <v>314741154</v>
      </c>
      <c r="M8" s="85">
        <v>328154229</v>
      </c>
      <c r="N8" s="32">
        <f>IF($L8=0,0,($E8/$L8)*100)</f>
        <v>-0.07608093093539334</v>
      </c>
      <c r="O8" s="31">
        <f>IF($M8=0,0,($H8/$M8)*100)</f>
        <v>-0.1526349367876042</v>
      </c>
      <c r="P8" s="6"/>
      <c r="Q8" s="33"/>
    </row>
    <row r="9" spans="1:17" ht="12.75">
      <c r="A9" s="3"/>
      <c r="B9" s="29" t="s">
        <v>16</v>
      </c>
      <c r="C9" s="63">
        <v>44111952</v>
      </c>
      <c r="D9" s="64">
        <v>43436462</v>
      </c>
      <c r="E9" s="65">
        <f>($D9-$C9)</f>
        <v>-675490</v>
      </c>
      <c r="F9" s="63">
        <v>46494984</v>
      </c>
      <c r="G9" s="64">
        <v>45434541</v>
      </c>
      <c r="H9" s="65">
        <f>($G9-$F9)</f>
        <v>-1060443</v>
      </c>
      <c r="I9" s="65">
        <v>47524529</v>
      </c>
      <c r="J9" s="30">
        <f>IF($C9=0,0,($E9/$C9)*100)</f>
        <v>-1.5313083401976861</v>
      </c>
      <c r="K9" s="31">
        <f>IF($F9=0,0,($H9/$F9)*100)</f>
        <v>-2.2807686093622483</v>
      </c>
      <c r="L9" s="84">
        <v>314741154</v>
      </c>
      <c r="M9" s="85">
        <v>328154229</v>
      </c>
      <c r="N9" s="32">
        <f>IF($L9=0,0,($E9/$L9)*100)</f>
        <v>-0.21461762830036518</v>
      </c>
      <c r="O9" s="31">
        <f>IF($M9=0,0,($H9/$M9)*100)</f>
        <v>-0.3231538423964666</v>
      </c>
      <c r="P9" s="6"/>
      <c r="Q9" s="33"/>
    </row>
    <row r="10" spans="1:17" ht="12.75">
      <c r="A10" s="3"/>
      <c r="B10" s="29" t="s">
        <v>17</v>
      </c>
      <c r="C10" s="63">
        <v>219674472</v>
      </c>
      <c r="D10" s="64">
        <v>239995622</v>
      </c>
      <c r="E10" s="65">
        <f aca="true" t="shared" si="0" ref="E10:E33">($D10-$C10)</f>
        <v>20321150</v>
      </c>
      <c r="F10" s="63">
        <v>238172992</v>
      </c>
      <c r="G10" s="64">
        <v>249970402</v>
      </c>
      <c r="H10" s="65">
        <f aca="true" t="shared" si="1" ref="H10:H33">($G10-$F10)</f>
        <v>11797410</v>
      </c>
      <c r="I10" s="65">
        <v>260870419</v>
      </c>
      <c r="J10" s="30">
        <f aca="true" t="shared" si="2" ref="J10:J33">IF($C10=0,0,($E10/$C10)*100)</f>
        <v>9.250574185970958</v>
      </c>
      <c r="K10" s="31">
        <f aca="true" t="shared" si="3" ref="K10:K33">IF($F10=0,0,($H10/$F10)*100)</f>
        <v>4.953294620407674</v>
      </c>
      <c r="L10" s="84">
        <v>314741154</v>
      </c>
      <c r="M10" s="85">
        <v>328154229</v>
      </c>
      <c r="N10" s="32">
        <f aca="true" t="shared" si="4" ref="N10:N33">IF($L10=0,0,($E10/$L10)*100)</f>
        <v>6.456464222025443</v>
      </c>
      <c r="O10" s="31">
        <f aca="true" t="shared" si="5" ref="O10:O33">IF($M10=0,0,($H10/$M10)*100)</f>
        <v>3.5950808971594874</v>
      </c>
      <c r="P10" s="6"/>
      <c r="Q10" s="33"/>
    </row>
    <row r="11" spans="1:17" ht="16.5">
      <c r="A11" s="7"/>
      <c r="B11" s="34" t="s">
        <v>18</v>
      </c>
      <c r="C11" s="66">
        <f>SUM(C8:C10)</f>
        <v>295334952</v>
      </c>
      <c r="D11" s="67">
        <v>314741154</v>
      </c>
      <c r="E11" s="68">
        <f t="shared" si="0"/>
        <v>19406202</v>
      </c>
      <c r="F11" s="66">
        <f>SUM(F8:F10)</f>
        <v>317918140</v>
      </c>
      <c r="G11" s="67">
        <v>328154229</v>
      </c>
      <c r="H11" s="68">
        <f t="shared" si="1"/>
        <v>10236089</v>
      </c>
      <c r="I11" s="68">
        <v>342650701</v>
      </c>
      <c r="J11" s="35">
        <f t="shared" si="2"/>
        <v>6.570912744523377</v>
      </c>
      <c r="K11" s="36">
        <f t="shared" si="3"/>
        <v>3.219724737946693</v>
      </c>
      <c r="L11" s="86">
        <v>314741154</v>
      </c>
      <c r="M11" s="87">
        <v>328154229</v>
      </c>
      <c r="N11" s="37">
        <f t="shared" si="4"/>
        <v>6.165765662789684</v>
      </c>
      <c r="O11" s="36">
        <f t="shared" si="5"/>
        <v>3.1192921179754167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105412308</v>
      </c>
      <c r="D13" s="64">
        <v>120570293</v>
      </c>
      <c r="E13" s="65">
        <f t="shared" si="0"/>
        <v>15157985</v>
      </c>
      <c r="F13" s="63">
        <v>111104544</v>
      </c>
      <c r="G13" s="64">
        <v>127081089</v>
      </c>
      <c r="H13" s="65">
        <f t="shared" si="1"/>
        <v>15976545</v>
      </c>
      <c r="I13" s="65">
        <v>133943468</v>
      </c>
      <c r="J13" s="30">
        <f t="shared" si="2"/>
        <v>14.379710763946086</v>
      </c>
      <c r="K13" s="31">
        <f t="shared" si="3"/>
        <v>14.379740400176614</v>
      </c>
      <c r="L13" s="84">
        <v>352886776</v>
      </c>
      <c r="M13" s="85">
        <v>367921688</v>
      </c>
      <c r="N13" s="32">
        <f t="shared" si="4"/>
        <v>4.2954244904887</v>
      </c>
      <c r="O13" s="31">
        <f t="shared" si="5"/>
        <v>4.342376522256008</v>
      </c>
      <c r="P13" s="6"/>
      <c r="Q13" s="33"/>
    </row>
    <row r="14" spans="1:17" ht="12.75">
      <c r="A14" s="3"/>
      <c r="B14" s="29" t="s">
        <v>21</v>
      </c>
      <c r="C14" s="63">
        <v>1869048</v>
      </c>
      <c r="D14" s="64">
        <v>5145595</v>
      </c>
      <c r="E14" s="65">
        <f t="shared" si="0"/>
        <v>3276547</v>
      </c>
      <c r="F14" s="63">
        <v>1969968</v>
      </c>
      <c r="G14" s="64">
        <v>5423458</v>
      </c>
      <c r="H14" s="65">
        <f t="shared" si="1"/>
        <v>3453490</v>
      </c>
      <c r="I14" s="65">
        <v>5716324</v>
      </c>
      <c r="J14" s="30">
        <f t="shared" si="2"/>
        <v>175.30566363196664</v>
      </c>
      <c r="K14" s="31">
        <f t="shared" si="3"/>
        <v>175.30690853861586</v>
      </c>
      <c r="L14" s="84">
        <v>352886776</v>
      </c>
      <c r="M14" s="85">
        <v>367921688</v>
      </c>
      <c r="N14" s="32">
        <f t="shared" si="4"/>
        <v>0.928498097078027</v>
      </c>
      <c r="O14" s="31">
        <f t="shared" si="5"/>
        <v>0.9386481179657994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352886776</v>
      </c>
      <c r="M15" s="85">
        <v>367921688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32417364</v>
      </c>
      <c r="D16" s="64">
        <v>23000000</v>
      </c>
      <c r="E16" s="65">
        <f t="shared" si="0"/>
        <v>-9417364</v>
      </c>
      <c r="F16" s="63">
        <v>34167900</v>
      </c>
      <c r="G16" s="64">
        <v>24242000</v>
      </c>
      <c r="H16" s="65">
        <f t="shared" si="1"/>
        <v>-9925900</v>
      </c>
      <c r="I16" s="65">
        <v>25551068</v>
      </c>
      <c r="J16" s="30">
        <f t="shared" si="2"/>
        <v>-29.0503694254721</v>
      </c>
      <c r="K16" s="31">
        <f t="shared" si="3"/>
        <v>-29.05036598678877</v>
      </c>
      <c r="L16" s="84">
        <v>352886776</v>
      </c>
      <c r="M16" s="85">
        <v>367921688</v>
      </c>
      <c r="N16" s="32">
        <f t="shared" si="4"/>
        <v>-2.668664467041406</v>
      </c>
      <c r="O16" s="31">
        <f t="shared" si="5"/>
        <v>-2.6978295446394016</v>
      </c>
      <c r="P16" s="6"/>
      <c r="Q16" s="33"/>
    </row>
    <row r="17" spans="1:17" ht="12.75">
      <c r="A17" s="3"/>
      <c r="B17" s="29" t="s">
        <v>23</v>
      </c>
      <c r="C17" s="63">
        <v>154767312</v>
      </c>
      <c r="D17" s="64">
        <v>204170888</v>
      </c>
      <c r="E17" s="65">
        <f t="shared" si="0"/>
        <v>49403576</v>
      </c>
      <c r="F17" s="63">
        <v>163123956</v>
      </c>
      <c r="G17" s="64">
        <v>211175141</v>
      </c>
      <c r="H17" s="65">
        <f t="shared" si="1"/>
        <v>48051185</v>
      </c>
      <c r="I17" s="65">
        <v>219944530</v>
      </c>
      <c r="J17" s="42">
        <f t="shared" si="2"/>
        <v>31.92119534905407</v>
      </c>
      <c r="K17" s="31">
        <f t="shared" si="3"/>
        <v>29.456853657963027</v>
      </c>
      <c r="L17" s="88">
        <v>352886776</v>
      </c>
      <c r="M17" s="85">
        <v>367921688</v>
      </c>
      <c r="N17" s="32">
        <f t="shared" si="4"/>
        <v>13.999837726988105</v>
      </c>
      <c r="O17" s="31">
        <f t="shared" si="5"/>
        <v>13.06016648847295</v>
      </c>
      <c r="P17" s="6"/>
      <c r="Q17" s="33"/>
    </row>
    <row r="18" spans="1:17" ht="16.5">
      <c r="A18" s="3"/>
      <c r="B18" s="34" t="s">
        <v>24</v>
      </c>
      <c r="C18" s="66">
        <f>SUM(C13:C17)</f>
        <v>294466032</v>
      </c>
      <c r="D18" s="67">
        <v>352886776</v>
      </c>
      <c r="E18" s="68">
        <f t="shared" si="0"/>
        <v>58420744</v>
      </c>
      <c r="F18" s="66">
        <f>SUM(F13:F17)</f>
        <v>310366368</v>
      </c>
      <c r="G18" s="67">
        <v>367921688</v>
      </c>
      <c r="H18" s="68">
        <f t="shared" si="1"/>
        <v>57555320</v>
      </c>
      <c r="I18" s="68">
        <v>385155390</v>
      </c>
      <c r="J18" s="43">
        <f t="shared" si="2"/>
        <v>19.839552835078784</v>
      </c>
      <c r="K18" s="36">
        <f t="shared" si="3"/>
        <v>18.54431598722707</v>
      </c>
      <c r="L18" s="89">
        <v>352886776</v>
      </c>
      <c r="M18" s="87">
        <v>367921688</v>
      </c>
      <c r="N18" s="37">
        <f t="shared" si="4"/>
        <v>16.555095847513424</v>
      </c>
      <c r="O18" s="36">
        <f t="shared" si="5"/>
        <v>15.643361584055354</v>
      </c>
      <c r="P18" s="6"/>
      <c r="Q18" s="38"/>
    </row>
    <row r="19" spans="1:17" ht="16.5">
      <c r="A19" s="44"/>
      <c r="B19" s="45" t="s">
        <v>25</v>
      </c>
      <c r="C19" s="72">
        <f>C11-C18</f>
        <v>868920</v>
      </c>
      <c r="D19" s="73">
        <v>-38145622</v>
      </c>
      <c r="E19" s="74">
        <f t="shared" si="0"/>
        <v>-39014542</v>
      </c>
      <c r="F19" s="75">
        <f>F11-F18</f>
        <v>7551772</v>
      </c>
      <c r="G19" s="76">
        <v>-39767459</v>
      </c>
      <c r="H19" s="77">
        <f t="shared" si="1"/>
        <v>-47319231</v>
      </c>
      <c r="I19" s="77">
        <v>-42504689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88783885</v>
      </c>
      <c r="M22" s="85">
        <v>59900000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25629396</v>
      </c>
      <c r="D23" s="64">
        <v>37496035</v>
      </c>
      <c r="E23" s="65">
        <f t="shared" si="0"/>
        <v>11866639</v>
      </c>
      <c r="F23" s="63">
        <v>27013384</v>
      </c>
      <c r="G23" s="64">
        <v>20131000</v>
      </c>
      <c r="H23" s="65">
        <f t="shared" si="1"/>
        <v>-6882384</v>
      </c>
      <c r="I23" s="65">
        <v>20515842</v>
      </c>
      <c r="J23" s="30">
        <f t="shared" si="2"/>
        <v>46.30089214743882</v>
      </c>
      <c r="K23" s="31">
        <f t="shared" si="3"/>
        <v>-25.47768172991581</v>
      </c>
      <c r="L23" s="84">
        <v>88783885</v>
      </c>
      <c r="M23" s="85">
        <v>59900000</v>
      </c>
      <c r="N23" s="32">
        <f t="shared" si="4"/>
        <v>13.365757761107211</v>
      </c>
      <c r="O23" s="31">
        <f t="shared" si="5"/>
        <v>-11.489789649415693</v>
      </c>
      <c r="P23" s="6"/>
      <c r="Q23" s="33"/>
    </row>
    <row r="24" spans="1:17" ht="12.75">
      <c r="A24" s="7"/>
      <c r="B24" s="29" t="s">
        <v>29</v>
      </c>
      <c r="C24" s="63">
        <v>73068144</v>
      </c>
      <c r="D24" s="64">
        <v>51287850</v>
      </c>
      <c r="E24" s="65">
        <f t="shared" si="0"/>
        <v>-21780294</v>
      </c>
      <c r="F24" s="63">
        <v>61953748</v>
      </c>
      <c r="G24" s="64">
        <v>39769000</v>
      </c>
      <c r="H24" s="65">
        <f t="shared" si="1"/>
        <v>-22184748</v>
      </c>
      <c r="I24" s="65">
        <v>42505000</v>
      </c>
      <c r="J24" s="30">
        <f t="shared" si="2"/>
        <v>-29.808193841628167</v>
      </c>
      <c r="K24" s="31">
        <f t="shared" si="3"/>
        <v>-35.8085648022457</v>
      </c>
      <c r="L24" s="84">
        <v>88783885</v>
      </c>
      <c r="M24" s="85">
        <v>59900000</v>
      </c>
      <c r="N24" s="32">
        <f t="shared" si="4"/>
        <v>-24.53181002385737</v>
      </c>
      <c r="O24" s="31">
        <f t="shared" si="5"/>
        <v>-37.03630717863105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88783885</v>
      </c>
      <c r="M25" s="85">
        <v>59900000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98697540</v>
      </c>
      <c r="D26" s="67">
        <v>88783885</v>
      </c>
      <c r="E26" s="68">
        <f t="shared" si="0"/>
        <v>-9913655</v>
      </c>
      <c r="F26" s="66">
        <f>SUM(F22:F25)</f>
        <v>88967132</v>
      </c>
      <c r="G26" s="67">
        <v>59900000</v>
      </c>
      <c r="H26" s="68">
        <f t="shared" si="1"/>
        <v>-29067132</v>
      </c>
      <c r="I26" s="68">
        <v>63020842</v>
      </c>
      <c r="J26" s="43">
        <f t="shared" si="2"/>
        <v>-10.044480338618369</v>
      </c>
      <c r="K26" s="36">
        <f t="shared" si="3"/>
        <v>-32.671764669226384</v>
      </c>
      <c r="L26" s="89">
        <v>88783885</v>
      </c>
      <c r="M26" s="87">
        <v>59900000</v>
      </c>
      <c r="N26" s="37">
        <f t="shared" si="4"/>
        <v>-11.16605226275016</v>
      </c>
      <c r="O26" s="36">
        <f t="shared" si="5"/>
        <v>-48.52609682804675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88783885</v>
      </c>
      <c r="M28" s="85">
        <v>59900000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28199112</v>
      </c>
      <c r="D29" s="64">
        <v>4210940</v>
      </c>
      <c r="E29" s="65">
        <f t="shared" si="0"/>
        <v>-23988172</v>
      </c>
      <c r="F29" s="63">
        <v>29269472</v>
      </c>
      <c r="G29" s="64">
        <v>4404644</v>
      </c>
      <c r="H29" s="65">
        <f t="shared" si="1"/>
        <v>-24864828</v>
      </c>
      <c r="I29" s="65">
        <v>4607257</v>
      </c>
      <c r="J29" s="30">
        <f t="shared" si="2"/>
        <v>-85.06711842557311</v>
      </c>
      <c r="K29" s="31">
        <f t="shared" si="3"/>
        <v>-84.95140602467991</v>
      </c>
      <c r="L29" s="84">
        <v>88783885</v>
      </c>
      <c r="M29" s="85">
        <v>59900000</v>
      </c>
      <c r="N29" s="32">
        <f t="shared" si="4"/>
        <v>-27.018610415617655</v>
      </c>
      <c r="O29" s="31">
        <f t="shared" si="5"/>
        <v>-41.510564273789655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88783885</v>
      </c>
      <c r="M30" s="85">
        <v>59900000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55576152</v>
      </c>
      <c r="D31" s="64">
        <v>63687850</v>
      </c>
      <c r="E31" s="65">
        <f t="shared" si="0"/>
        <v>8111698</v>
      </c>
      <c r="F31" s="63">
        <v>44019572</v>
      </c>
      <c r="G31" s="64">
        <v>39769000</v>
      </c>
      <c r="H31" s="65">
        <f t="shared" si="1"/>
        <v>-4250572</v>
      </c>
      <c r="I31" s="65">
        <v>42505000</v>
      </c>
      <c r="J31" s="30">
        <f t="shared" si="2"/>
        <v>14.595645268855606</v>
      </c>
      <c r="K31" s="31">
        <f t="shared" si="3"/>
        <v>-9.656095702157213</v>
      </c>
      <c r="L31" s="84">
        <v>88783885</v>
      </c>
      <c r="M31" s="85">
        <v>59900000</v>
      </c>
      <c r="N31" s="32">
        <f t="shared" si="4"/>
        <v>9.136453084926393</v>
      </c>
      <c r="O31" s="31">
        <f t="shared" si="5"/>
        <v>-7.096113522537563</v>
      </c>
      <c r="P31" s="6"/>
      <c r="Q31" s="33"/>
    </row>
    <row r="32" spans="1:17" ht="12.75">
      <c r="A32" s="7"/>
      <c r="B32" s="29" t="s">
        <v>36</v>
      </c>
      <c r="C32" s="63">
        <v>14922276</v>
      </c>
      <c r="D32" s="64">
        <v>20885095</v>
      </c>
      <c r="E32" s="65">
        <f t="shared" si="0"/>
        <v>5962819</v>
      </c>
      <c r="F32" s="63">
        <v>15678088</v>
      </c>
      <c r="G32" s="64">
        <v>15726356</v>
      </c>
      <c r="H32" s="65">
        <f t="shared" si="1"/>
        <v>48268</v>
      </c>
      <c r="I32" s="65">
        <v>15908585</v>
      </c>
      <c r="J32" s="30">
        <f t="shared" si="2"/>
        <v>39.95917914934692</v>
      </c>
      <c r="K32" s="31">
        <f t="shared" si="3"/>
        <v>0.307869173843137</v>
      </c>
      <c r="L32" s="84">
        <v>88783885</v>
      </c>
      <c r="M32" s="85">
        <v>59900000</v>
      </c>
      <c r="N32" s="32">
        <f t="shared" si="4"/>
        <v>6.716105067941102</v>
      </c>
      <c r="O32" s="31">
        <f t="shared" si="5"/>
        <v>0.08058096828046744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98697540</v>
      </c>
      <c r="D33" s="82">
        <v>88783885</v>
      </c>
      <c r="E33" s="83">
        <f t="shared" si="0"/>
        <v>-9913655</v>
      </c>
      <c r="F33" s="81">
        <f>SUM(F28:F32)</f>
        <v>88967132</v>
      </c>
      <c r="G33" s="82">
        <v>59900000</v>
      </c>
      <c r="H33" s="83">
        <f t="shared" si="1"/>
        <v>-29067132</v>
      </c>
      <c r="I33" s="83">
        <v>63020842</v>
      </c>
      <c r="J33" s="58">
        <f t="shared" si="2"/>
        <v>-10.044480338618369</v>
      </c>
      <c r="K33" s="59">
        <f t="shared" si="3"/>
        <v>-32.671764669226384</v>
      </c>
      <c r="L33" s="96">
        <v>88783885</v>
      </c>
      <c r="M33" s="97">
        <v>59900000</v>
      </c>
      <c r="N33" s="60">
        <f t="shared" si="4"/>
        <v>-11.16605226275016</v>
      </c>
      <c r="O33" s="59">
        <f t="shared" si="5"/>
        <v>-48.52609682804675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9047778</v>
      </c>
      <c r="D8" s="64">
        <v>9047778</v>
      </c>
      <c r="E8" s="65">
        <f>($D8-$C8)</f>
        <v>0</v>
      </c>
      <c r="F8" s="63">
        <v>9590645</v>
      </c>
      <c r="G8" s="64">
        <v>9590644</v>
      </c>
      <c r="H8" s="65">
        <f>($G8-$F8)</f>
        <v>-1</v>
      </c>
      <c r="I8" s="65">
        <v>10166083</v>
      </c>
      <c r="J8" s="30">
        <f>IF($C8=0,0,($E8/$C8)*100)</f>
        <v>0</v>
      </c>
      <c r="K8" s="31">
        <f>IF($F8=0,0,($H8/$F8)*100)</f>
        <v>-1.0426827392735317E-05</v>
      </c>
      <c r="L8" s="84">
        <v>254818617</v>
      </c>
      <c r="M8" s="85">
        <v>265642762</v>
      </c>
      <c r="N8" s="32">
        <f>IF($L8=0,0,($E8/$L8)*100)</f>
        <v>0</v>
      </c>
      <c r="O8" s="31">
        <f>IF($M8=0,0,($H8/$M8)*100)</f>
        <v>-3.7644541581750305E-07</v>
      </c>
      <c r="P8" s="6"/>
      <c r="Q8" s="33"/>
    </row>
    <row r="9" spans="1:17" ht="12.75">
      <c r="A9" s="3"/>
      <c r="B9" s="29" t="s">
        <v>16</v>
      </c>
      <c r="C9" s="63">
        <v>53591444</v>
      </c>
      <c r="D9" s="64">
        <v>53591444</v>
      </c>
      <c r="E9" s="65">
        <f>($D9-$C9)</f>
        <v>0</v>
      </c>
      <c r="F9" s="63">
        <v>56806931</v>
      </c>
      <c r="G9" s="64">
        <v>56806931</v>
      </c>
      <c r="H9" s="65">
        <f>($G9-$F9)</f>
        <v>0</v>
      </c>
      <c r="I9" s="65">
        <v>60215345</v>
      </c>
      <c r="J9" s="30">
        <f>IF($C9=0,0,($E9/$C9)*100)</f>
        <v>0</v>
      </c>
      <c r="K9" s="31">
        <f>IF($F9=0,0,($H9/$F9)*100)</f>
        <v>0</v>
      </c>
      <c r="L9" s="84">
        <v>254818617</v>
      </c>
      <c r="M9" s="85">
        <v>265642762</v>
      </c>
      <c r="N9" s="32">
        <f>IF($L9=0,0,($E9/$L9)*100)</f>
        <v>0</v>
      </c>
      <c r="O9" s="31">
        <f>IF($M9=0,0,($H9/$M9)*100)</f>
        <v>0</v>
      </c>
      <c r="P9" s="6"/>
      <c r="Q9" s="33"/>
    </row>
    <row r="10" spans="1:17" ht="12.75">
      <c r="A10" s="3"/>
      <c r="B10" s="29" t="s">
        <v>17</v>
      </c>
      <c r="C10" s="63">
        <v>187763618</v>
      </c>
      <c r="D10" s="64">
        <v>192179395</v>
      </c>
      <c r="E10" s="65">
        <f aca="true" t="shared" si="0" ref="E10:E33">($D10-$C10)</f>
        <v>4415777</v>
      </c>
      <c r="F10" s="63">
        <v>198819317</v>
      </c>
      <c r="G10" s="64">
        <v>199245187</v>
      </c>
      <c r="H10" s="65">
        <f aca="true" t="shared" si="1" ref="H10:H33">($G10-$F10)</f>
        <v>425870</v>
      </c>
      <c r="I10" s="65">
        <v>207243856</v>
      </c>
      <c r="J10" s="30">
        <f aca="true" t="shared" si="2" ref="J10:J33">IF($C10=0,0,($E10/$C10)*100)</f>
        <v>2.351774559435684</v>
      </c>
      <c r="K10" s="31">
        <f aca="true" t="shared" si="3" ref="K10:K33">IF($F10=0,0,($H10/$F10)*100)</f>
        <v>0.21419950859201473</v>
      </c>
      <c r="L10" s="84">
        <v>254818617</v>
      </c>
      <c r="M10" s="85">
        <v>265642762</v>
      </c>
      <c r="N10" s="32">
        <f aca="true" t="shared" si="4" ref="N10:N33">IF($L10=0,0,($E10/$L10)*100)</f>
        <v>1.7329098838959636</v>
      </c>
      <c r="O10" s="31">
        <f aca="true" t="shared" si="5" ref="O10:O33">IF($M10=0,0,($H10/$M10)*100)</f>
        <v>0.16031680923420003</v>
      </c>
      <c r="P10" s="6"/>
      <c r="Q10" s="33"/>
    </row>
    <row r="11" spans="1:17" ht="16.5">
      <c r="A11" s="7"/>
      <c r="B11" s="34" t="s">
        <v>18</v>
      </c>
      <c r="C11" s="66">
        <f>SUM(C8:C10)</f>
        <v>250402840</v>
      </c>
      <c r="D11" s="67">
        <v>254818617</v>
      </c>
      <c r="E11" s="68">
        <f t="shared" si="0"/>
        <v>4415777</v>
      </c>
      <c r="F11" s="66">
        <f>SUM(F8:F10)</f>
        <v>265216893</v>
      </c>
      <c r="G11" s="67">
        <v>265642762</v>
      </c>
      <c r="H11" s="68">
        <f t="shared" si="1"/>
        <v>425869</v>
      </c>
      <c r="I11" s="68">
        <v>277625284</v>
      </c>
      <c r="J11" s="35">
        <f t="shared" si="2"/>
        <v>1.7634692162437133</v>
      </c>
      <c r="K11" s="36">
        <f t="shared" si="3"/>
        <v>0.16057385907163915</v>
      </c>
      <c r="L11" s="86">
        <v>254818617</v>
      </c>
      <c r="M11" s="87">
        <v>265642762</v>
      </c>
      <c r="N11" s="37">
        <f t="shared" si="4"/>
        <v>1.7329098838959636</v>
      </c>
      <c r="O11" s="36">
        <f t="shared" si="5"/>
        <v>0.1603164327887842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94088523</v>
      </c>
      <c r="D13" s="64">
        <v>103500579</v>
      </c>
      <c r="E13" s="65">
        <f t="shared" si="0"/>
        <v>9412056</v>
      </c>
      <c r="F13" s="63">
        <v>99105608</v>
      </c>
      <c r="G13" s="64">
        <v>109686407</v>
      </c>
      <c r="H13" s="65">
        <f t="shared" si="1"/>
        <v>10580799</v>
      </c>
      <c r="I13" s="65">
        <v>116502948</v>
      </c>
      <c r="J13" s="30">
        <f t="shared" si="2"/>
        <v>10.003404984899168</v>
      </c>
      <c r="K13" s="31">
        <f t="shared" si="3"/>
        <v>10.676286855532938</v>
      </c>
      <c r="L13" s="84">
        <v>278194570</v>
      </c>
      <c r="M13" s="85">
        <v>287466825</v>
      </c>
      <c r="N13" s="32">
        <f t="shared" si="4"/>
        <v>3.383263735162049</v>
      </c>
      <c r="O13" s="31">
        <f t="shared" si="5"/>
        <v>3.680702634121346</v>
      </c>
      <c r="P13" s="6"/>
      <c r="Q13" s="33"/>
    </row>
    <row r="14" spans="1:17" ht="12.75">
      <c r="A14" s="3"/>
      <c r="B14" s="29" t="s">
        <v>21</v>
      </c>
      <c r="C14" s="63">
        <v>11134368</v>
      </c>
      <c r="D14" s="64">
        <v>7633161</v>
      </c>
      <c r="E14" s="65">
        <f t="shared" si="0"/>
        <v>-3501207</v>
      </c>
      <c r="F14" s="63">
        <v>11713356</v>
      </c>
      <c r="G14" s="64">
        <v>8057499</v>
      </c>
      <c r="H14" s="65">
        <f t="shared" si="1"/>
        <v>-3655857</v>
      </c>
      <c r="I14" s="65">
        <v>8585226</v>
      </c>
      <c r="J14" s="30">
        <f t="shared" si="2"/>
        <v>-31.445044747937196</v>
      </c>
      <c r="K14" s="31">
        <f t="shared" si="3"/>
        <v>-31.211012454500658</v>
      </c>
      <c r="L14" s="84">
        <v>278194570</v>
      </c>
      <c r="M14" s="85">
        <v>287466825</v>
      </c>
      <c r="N14" s="32">
        <f t="shared" si="4"/>
        <v>-1.2585461319392395</v>
      </c>
      <c r="O14" s="31">
        <f t="shared" si="5"/>
        <v>-1.2717491835797052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278194570</v>
      </c>
      <c r="M15" s="85">
        <v>287466825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38661000</v>
      </c>
      <c r="D16" s="64">
        <v>39028500</v>
      </c>
      <c r="E16" s="65">
        <f t="shared" si="0"/>
        <v>367500</v>
      </c>
      <c r="F16" s="63">
        <v>40671372</v>
      </c>
      <c r="G16" s="64">
        <v>41057982</v>
      </c>
      <c r="H16" s="65">
        <f t="shared" si="1"/>
        <v>386610</v>
      </c>
      <c r="I16" s="65">
        <v>44712143</v>
      </c>
      <c r="J16" s="30">
        <f t="shared" si="2"/>
        <v>0.9505703422053232</v>
      </c>
      <c r="K16" s="31">
        <f t="shared" si="3"/>
        <v>0.9505703422053232</v>
      </c>
      <c r="L16" s="84">
        <v>278194570</v>
      </c>
      <c r="M16" s="85">
        <v>287466825</v>
      </c>
      <c r="N16" s="32">
        <f t="shared" si="4"/>
        <v>0.13210178760857913</v>
      </c>
      <c r="O16" s="31">
        <f t="shared" si="5"/>
        <v>0.13448856228888323</v>
      </c>
      <c r="P16" s="6"/>
      <c r="Q16" s="33"/>
    </row>
    <row r="17" spans="1:17" ht="12.75">
      <c r="A17" s="3"/>
      <c r="B17" s="29" t="s">
        <v>23</v>
      </c>
      <c r="C17" s="63">
        <v>123542374</v>
      </c>
      <c r="D17" s="64">
        <v>128032330</v>
      </c>
      <c r="E17" s="65">
        <f t="shared" si="0"/>
        <v>4489956</v>
      </c>
      <c r="F17" s="63">
        <v>130078383</v>
      </c>
      <c r="G17" s="64">
        <v>128664937</v>
      </c>
      <c r="H17" s="65">
        <f t="shared" si="1"/>
        <v>-1413446</v>
      </c>
      <c r="I17" s="65">
        <v>136505311</v>
      </c>
      <c r="J17" s="42">
        <f t="shared" si="2"/>
        <v>3.6343449252480773</v>
      </c>
      <c r="K17" s="31">
        <f t="shared" si="3"/>
        <v>-1.0866109859314597</v>
      </c>
      <c r="L17" s="88">
        <v>278194570</v>
      </c>
      <c r="M17" s="85">
        <v>287466825</v>
      </c>
      <c r="N17" s="32">
        <f t="shared" si="4"/>
        <v>1.6139624867588176</v>
      </c>
      <c r="O17" s="31">
        <f t="shared" si="5"/>
        <v>-0.4916901280695607</v>
      </c>
      <c r="P17" s="6"/>
      <c r="Q17" s="33"/>
    </row>
    <row r="18" spans="1:17" ht="16.5">
      <c r="A18" s="3"/>
      <c r="B18" s="34" t="s">
        <v>24</v>
      </c>
      <c r="C18" s="66">
        <f>SUM(C13:C17)</f>
        <v>267426265</v>
      </c>
      <c r="D18" s="67">
        <v>278194570</v>
      </c>
      <c r="E18" s="68">
        <f t="shared" si="0"/>
        <v>10768305</v>
      </c>
      <c r="F18" s="66">
        <f>SUM(F13:F17)</f>
        <v>281568719</v>
      </c>
      <c r="G18" s="67">
        <v>287466825</v>
      </c>
      <c r="H18" s="68">
        <f t="shared" si="1"/>
        <v>5898106</v>
      </c>
      <c r="I18" s="68">
        <v>306305628</v>
      </c>
      <c r="J18" s="43">
        <f t="shared" si="2"/>
        <v>4.026644503298881</v>
      </c>
      <c r="K18" s="36">
        <f t="shared" si="3"/>
        <v>2.094730558475141</v>
      </c>
      <c r="L18" s="89">
        <v>278194570</v>
      </c>
      <c r="M18" s="87">
        <v>287466825</v>
      </c>
      <c r="N18" s="37">
        <f t="shared" si="4"/>
        <v>3.8707818775902063</v>
      </c>
      <c r="O18" s="36">
        <f t="shared" si="5"/>
        <v>2.0517518847609635</v>
      </c>
      <c r="P18" s="6"/>
      <c r="Q18" s="38"/>
    </row>
    <row r="19" spans="1:17" ht="16.5">
      <c r="A19" s="44"/>
      <c r="B19" s="45" t="s">
        <v>25</v>
      </c>
      <c r="C19" s="72">
        <f>C11-C18</f>
        <v>-17023425</v>
      </c>
      <c r="D19" s="73">
        <v>-23375953</v>
      </c>
      <c r="E19" s="74">
        <f t="shared" si="0"/>
        <v>-6352528</v>
      </c>
      <c r="F19" s="75">
        <f>F11-F18</f>
        <v>-16351826</v>
      </c>
      <c r="G19" s="76">
        <v>-21824063</v>
      </c>
      <c r="H19" s="77">
        <f t="shared" si="1"/>
        <v>-5472237</v>
      </c>
      <c r="I19" s="77">
        <v>-28680344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76791755</v>
      </c>
      <c r="M22" s="85">
        <v>65152475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21164052</v>
      </c>
      <c r="D23" s="64">
        <v>40459955</v>
      </c>
      <c r="E23" s="65">
        <f t="shared" si="0"/>
        <v>19295903</v>
      </c>
      <c r="F23" s="63">
        <v>4592526</v>
      </c>
      <c r="G23" s="64">
        <v>24056475</v>
      </c>
      <c r="H23" s="65">
        <f t="shared" si="1"/>
        <v>19463949</v>
      </c>
      <c r="I23" s="65">
        <v>43589505</v>
      </c>
      <c r="J23" s="30">
        <f t="shared" si="2"/>
        <v>91.17300883592613</v>
      </c>
      <c r="K23" s="31">
        <f t="shared" si="3"/>
        <v>423.81793810203794</v>
      </c>
      <c r="L23" s="84">
        <v>76791755</v>
      </c>
      <c r="M23" s="85">
        <v>65152475</v>
      </c>
      <c r="N23" s="32">
        <f t="shared" si="4"/>
        <v>25.127571312831698</v>
      </c>
      <c r="O23" s="31">
        <f t="shared" si="5"/>
        <v>29.87445833792193</v>
      </c>
      <c r="P23" s="6"/>
      <c r="Q23" s="33"/>
    </row>
    <row r="24" spans="1:17" ht="12.75">
      <c r="A24" s="7"/>
      <c r="B24" s="29" t="s">
        <v>29</v>
      </c>
      <c r="C24" s="63">
        <v>42857700</v>
      </c>
      <c r="D24" s="64">
        <v>36331800</v>
      </c>
      <c r="E24" s="65">
        <f t="shared" si="0"/>
        <v>-6525900</v>
      </c>
      <c r="F24" s="63">
        <v>44518300</v>
      </c>
      <c r="G24" s="64">
        <v>41096000</v>
      </c>
      <c r="H24" s="65">
        <f t="shared" si="1"/>
        <v>-3422300</v>
      </c>
      <c r="I24" s="65">
        <v>42458000</v>
      </c>
      <c r="J24" s="30">
        <f t="shared" si="2"/>
        <v>-15.226902050273347</v>
      </c>
      <c r="K24" s="31">
        <f t="shared" si="3"/>
        <v>-7.687400462281803</v>
      </c>
      <c r="L24" s="84">
        <v>76791755</v>
      </c>
      <c r="M24" s="85">
        <v>65152475</v>
      </c>
      <c r="N24" s="32">
        <f t="shared" si="4"/>
        <v>-8.498177961943961</v>
      </c>
      <c r="O24" s="31">
        <f t="shared" si="5"/>
        <v>-5.252755171618576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76791755</v>
      </c>
      <c r="M25" s="85">
        <v>65152475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64021752</v>
      </c>
      <c r="D26" s="67">
        <v>76791755</v>
      </c>
      <c r="E26" s="68">
        <f t="shared" si="0"/>
        <v>12770003</v>
      </c>
      <c r="F26" s="66">
        <f>SUM(F22:F25)</f>
        <v>49110826</v>
      </c>
      <c r="G26" s="67">
        <v>65152475</v>
      </c>
      <c r="H26" s="68">
        <f t="shared" si="1"/>
        <v>16041649</v>
      </c>
      <c r="I26" s="68">
        <v>86047505</v>
      </c>
      <c r="J26" s="43">
        <f t="shared" si="2"/>
        <v>19.94635042165044</v>
      </c>
      <c r="K26" s="36">
        <f t="shared" si="3"/>
        <v>32.66418080608133</v>
      </c>
      <c r="L26" s="89">
        <v>76791755</v>
      </c>
      <c r="M26" s="87">
        <v>65152475</v>
      </c>
      <c r="N26" s="37">
        <f t="shared" si="4"/>
        <v>16.629393350887735</v>
      </c>
      <c r="O26" s="36">
        <f t="shared" si="5"/>
        <v>24.62170316630335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76791755</v>
      </c>
      <c r="M28" s="85">
        <v>65152475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6377000</v>
      </c>
      <c r="D29" s="64">
        <v>2288044</v>
      </c>
      <c r="E29" s="65">
        <f t="shared" si="0"/>
        <v>-4088956</v>
      </c>
      <c r="F29" s="63">
        <v>7275000</v>
      </c>
      <c r="G29" s="64">
        <v>4194382</v>
      </c>
      <c r="H29" s="65">
        <f t="shared" si="1"/>
        <v>-3080618</v>
      </c>
      <c r="I29" s="65">
        <v>3402774</v>
      </c>
      <c r="J29" s="30">
        <f t="shared" si="2"/>
        <v>-64.1203700799749</v>
      </c>
      <c r="K29" s="31">
        <f t="shared" si="3"/>
        <v>-42.34526460481099</v>
      </c>
      <c r="L29" s="84">
        <v>76791755</v>
      </c>
      <c r="M29" s="85">
        <v>65152475</v>
      </c>
      <c r="N29" s="32">
        <f t="shared" si="4"/>
        <v>-5.32473310448498</v>
      </c>
      <c r="O29" s="31">
        <f t="shared" si="5"/>
        <v>-4.728320758344177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76791755</v>
      </c>
      <c r="M30" s="85">
        <v>65152475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30515480</v>
      </c>
      <c r="D31" s="64">
        <v>19580927</v>
      </c>
      <c r="E31" s="65">
        <f t="shared" si="0"/>
        <v>-10934553</v>
      </c>
      <c r="F31" s="63">
        <v>32138285</v>
      </c>
      <c r="G31" s="64">
        <v>20159840</v>
      </c>
      <c r="H31" s="65">
        <f t="shared" si="1"/>
        <v>-11978445</v>
      </c>
      <c r="I31" s="65">
        <v>58544891</v>
      </c>
      <c r="J31" s="30">
        <f t="shared" si="2"/>
        <v>-35.83280682460181</v>
      </c>
      <c r="K31" s="31">
        <f t="shared" si="3"/>
        <v>-37.27157500781389</v>
      </c>
      <c r="L31" s="84">
        <v>76791755</v>
      </c>
      <c r="M31" s="85">
        <v>65152475</v>
      </c>
      <c r="N31" s="32">
        <f t="shared" si="4"/>
        <v>-14.239227896276105</v>
      </c>
      <c r="O31" s="31">
        <f t="shared" si="5"/>
        <v>-18.385249370802875</v>
      </c>
      <c r="P31" s="6"/>
      <c r="Q31" s="33"/>
    </row>
    <row r="32" spans="1:17" ht="12.75">
      <c r="A32" s="7"/>
      <c r="B32" s="29" t="s">
        <v>36</v>
      </c>
      <c r="C32" s="63">
        <v>27129272</v>
      </c>
      <c r="D32" s="64">
        <v>54922784</v>
      </c>
      <c r="E32" s="65">
        <f t="shared" si="0"/>
        <v>27793512</v>
      </c>
      <c r="F32" s="63">
        <v>9697541</v>
      </c>
      <c r="G32" s="64">
        <v>40798253</v>
      </c>
      <c r="H32" s="65">
        <f t="shared" si="1"/>
        <v>31100712</v>
      </c>
      <c r="I32" s="65">
        <v>24099840</v>
      </c>
      <c r="J32" s="30">
        <f t="shared" si="2"/>
        <v>102.44842544982409</v>
      </c>
      <c r="K32" s="31">
        <f t="shared" si="3"/>
        <v>320.70719783499754</v>
      </c>
      <c r="L32" s="84">
        <v>76791755</v>
      </c>
      <c r="M32" s="85">
        <v>65152475</v>
      </c>
      <c r="N32" s="32">
        <f t="shared" si="4"/>
        <v>36.19335435164882</v>
      </c>
      <c r="O32" s="31">
        <f t="shared" si="5"/>
        <v>47.735273295450405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64021752</v>
      </c>
      <c r="D33" s="82">
        <v>76791755</v>
      </c>
      <c r="E33" s="83">
        <f t="shared" si="0"/>
        <v>12770003</v>
      </c>
      <c r="F33" s="81">
        <f>SUM(F28:F32)</f>
        <v>49110826</v>
      </c>
      <c r="G33" s="82">
        <v>65152475</v>
      </c>
      <c r="H33" s="83">
        <f t="shared" si="1"/>
        <v>16041649</v>
      </c>
      <c r="I33" s="83">
        <v>86047505</v>
      </c>
      <c r="J33" s="58">
        <f t="shared" si="2"/>
        <v>19.94635042165044</v>
      </c>
      <c r="K33" s="59">
        <f t="shared" si="3"/>
        <v>32.66418080608133</v>
      </c>
      <c r="L33" s="96">
        <v>76791755</v>
      </c>
      <c r="M33" s="97">
        <v>65152475</v>
      </c>
      <c r="N33" s="60">
        <f t="shared" si="4"/>
        <v>16.629393350887735</v>
      </c>
      <c r="O33" s="59">
        <f t="shared" si="5"/>
        <v>24.62170316630335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38010000</v>
      </c>
      <c r="D8" s="64">
        <v>42727694</v>
      </c>
      <c r="E8" s="65">
        <f>($D8-$C8)</f>
        <v>4717694</v>
      </c>
      <c r="F8" s="63">
        <v>39910500</v>
      </c>
      <c r="G8" s="64">
        <v>44693168</v>
      </c>
      <c r="H8" s="65">
        <f>($G8-$F8)</f>
        <v>4782668</v>
      </c>
      <c r="I8" s="65">
        <v>46749294</v>
      </c>
      <c r="J8" s="30">
        <f>IF($C8=0,0,($E8/$C8)*100)</f>
        <v>12.411717968955537</v>
      </c>
      <c r="K8" s="31">
        <f>IF($F8=0,0,($H8/$F8)*100)</f>
        <v>11.983483043309406</v>
      </c>
      <c r="L8" s="84">
        <v>285223947</v>
      </c>
      <c r="M8" s="85">
        <v>299463289</v>
      </c>
      <c r="N8" s="32">
        <f>IF($L8=0,0,($E8/$L8)*100)</f>
        <v>1.6540315249196098</v>
      </c>
      <c r="O8" s="31">
        <f>IF($M8=0,0,($H8/$M8)*100)</f>
        <v>1.5970799011694552</v>
      </c>
      <c r="P8" s="6"/>
      <c r="Q8" s="33"/>
    </row>
    <row r="9" spans="1:17" ht="12.75">
      <c r="A9" s="3"/>
      <c r="B9" s="29" t="s">
        <v>16</v>
      </c>
      <c r="C9" s="63">
        <v>141015000</v>
      </c>
      <c r="D9" s="64">
        <v>150292686</v>
      </c>
      <c r="E9" s="65">
        <f>($D9-$C9)</f>
        <v>9277686</v>
      </c>
      <c r="F9" s="63">
        <v>148065751</v>
      </c>
      <c r="G9" s="64">
        <v>157206149</v>
      </c>
      <c r="H9" s="65">
        <f>($G9-$F9)</f>
        <v>9140398</v>
      </c>
      <c r="I9" s="65">
        <v>164437883</v>
      </c>
      <c r="J9" s="30">
        <f>IF($C9=0,0,($E9/$C9)*100)</f>
        <v>6.579219231996595</v>
      </c>
      <c r="K9" s="31">
        <f>IF($F9=0,0,($H9/$F9)*100)</f>
        <v>6.1732020661550555</v>
      </c>
      <c r="L9" s="84">
        <v>285223947</v>
      </c>
      <c r="M9" s="85">
        <v>299463289</v>
      </c>
      <c r="N9" s="32">
        <f>IF($L9=0,0,($E9/$L9)*100)</f>
        <v>3.252772460932251</v>
      </c>
      <c r="O9" s="31">
        <f>IF($M9=0,0,($H9/$M9)*100)</f>
        <v>3.0522599382791125</v>
      </c>
      <c r="P9" s="6"/>
      <c r="Q9" s="33"/>
    </row>
    <row r="10" spans="1:17" ht="12.75">
      <c r="A10" s="3"/>
      <c r="B10" s="29" t="s">
        <v>17</v>
      </c>
      <c r="C10" s="63">
        <v>92627850</v>
      </c>
      <c r="D10" s="64">
        <v>92203567</v>
      </c>
      <c r="E10" s="65">
        <f aca="true" t="shared" si="0" ref="E10:E33">($D10-$C10)</f>
        <v>-424283</v>
      </c>
      <c r="F10" s="63">
        <v>97259253</v>
      </c>
      <c r="G10" s="64">
        <v>97563972</v>
      </c>
      <c r="H10" s="65">
        <f aca="true" t="shared" si="1" ref="H10:H33">($G10-$F10)</f>
        <v>304719</v>
      </c>
      <c r="I10" s="65">
        <v>99989870</v>
      </c>
      <c r="J10" s="30">
        <f aca="true" t="shared" si="2" ref="J10:J33">IF($C10=0,0,($E10/$C10)*100)</f>
        <v>-0.45805122325520886</v>
      </c>
      <c r="K10" s="31">
        <f aca="true" t="shared" si="3" ref="K10:K33">IF($F10=0,0,($H10/$F10)*100)</f>
        <v>0.3133059226765807</v>
      </c>
      <c r="L10" s="84">
        <v>285223947</v>
      </c>
      <c r="M10" s="85">
        <v>299463289</v>
      </c>
      <c r="N10" s="32">
        <f aca="true" t="shared" si="4" ref="N10:N33">IF($L10=0,0,($E10/$L10)*100)</f>
        <v>-0.1487543400414412</v>
      </c>
      <c r="O10" s="31">
        <f aca="true" t="shared" si="5" ref="O10:O33">IF($M10=0,0,($H10/$M10)*100)</f>
        <v>0.10175504350384665</v>
      </c>
      <c r="P10" s="6"/>
      <c r="Q10" s="33"/>
    </row>
    <row r="11" spans="1:17" ht="16.5">
      <c r="A11" s="7"/>
      <c r="B11" s="34" t="s">
        <v>18</v>
      </c>
      <c r="C11" s="66">
        <f>SUM(C8:C10)</f>
        <v>271652850</v>
      </c>
      <c r="D11" s="67">
        <v>285223947</v>
      </c>
      <c r="E11" s="68">
        <f t="shared" si="0"/>
        <v>13571097</v>
      </c>
      <c r="F11" s="66">
        <f>SUM(F8:F10)</f>
        <v>285235504</v>
      </c>
      <c r="G11" s="67">
        <v>299463289</v>
      </c>
      <c r="H11" s="68">
        <f t="shared" si="1"/>
        <v>14227785</v>
      </c>
      <c r="I11" s="68">
        <v>311177047</v>
      </c>
      <c r="J11" s="35">
        <f t="shared" si="2"/>
        <v>4.995749906544327</v>
      </c>
      <c r="K11" s="36">
        <f t="shared" si="3"/>
        <v>4.988083461026647</v>
      </c>
      <c r="L11" s="86">
        <v>285223947</v>
      </c>
      <c r="M11" s="87">
        <v>299463289</v>
      </c>
      <c r="N11" s="37">
        <f t="shared" si="4"/>
        <v>4.75804964581042</v>
      </c>
      <c r="O11" s="36">
        <f t="shared" si="5"/>
        <v>4.7510948829524144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103241197</v>
      </c>
      <c r="D13" s="64">
        <v>102671168</v>
      </c>
      <c r="E13" s="65">
        <f t="shared" si="0"/>
        <v>-570029</v>
      </c>
      <c r="F13" s="63">
        <v>109951881</v>
      </c>
      <c r="G13" s="64">
        <v>109086449</v>
      </c>
      <c r="H13" s="65">
        <f t="shared" si="1"/>
        <v>-865432</v>
      </c>
      <c r="I13" s="65">
        <v>115905537</v>
      </c>
      <c r="J13" s="30">
        <f t="shared" si="2"/>
        <v>-0.5521332729220487</v>
      </c>
      <c r="K13" s="31">
        <f t="shared" si="3"/>
        <v>-0.7871006772498962</v>
      </c>
      <c r="L13" s="84">
        <v>278303129</v>
      </c>
      <c r="M13" s="85">
        <v>285104621</v>
      </c>
      <c r="N13" s="32">
        <f t="shared" si="4"/>
        <v>-0.20482306542805706</v>
      </c>
      <c r="O13" s="31">
        <f t="shared" si="5"/>
        <v>-0.30354892073110246</v>
      </c>
      <c r="P13" s="6"/>
      <c r="Q13" s="33"/>
    </row>
    <row r="14" spans="1:17" ht="12.75">
      <c r="A14" s="3"/>
      <c r="B14" s="29" t="s">
        <v>21</v>
      </c>
      <c r="C14" s="63">
        <v>2310000</v>
      </c>
      <c r="D14" s="64">
        <v>11755200</v>
      </c>
      <c r="E14" s="65">
        <f t="shared" si="0"/>
        <v>9445200</v>
      </c>
      <c r="F14" s="63">
        <v>2425500</v>
      </c>
      <c r="G14" s="64">
        <v>4312939</v>
      </c>
      <c r="H14" s="65">
        <f t="shared" si="1"/>
        <v>1887439</v>
      </c>
      <c r="I14" s="65">
        <v>2173346</v>
      </c>
      <c r="J14" s="30">
        <f t="shared" si="2"/>
        <v>408.8831168831168</v>
      </c>
      <c r="K14" s="31">
        <f t="shared" si="3"/>
        <v>77.81649144506288</v>
      </c>
      <c r="L14" s="84">
        <v>278303129</v>
      </c>
      <c r="M14" s="85">
        <v>285104621</v>
      </c>
      <c r="N14" s="32">
        <f t="shared" si="4"/>
        <v>3.3938533260256665</v>
      </c>
      <c r="O14" s="31">
        <f t="shared" si="5"/>
        <v>0.6620162778771657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278303129</v>
      </c>
      <c r="M15" s="85">
        <v>285104621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89250000</v>
      </c>
      <c r="D16" s="64">
        <v>90885000</v>
      </c>
      <c r="E16" s="65">
        <f t="shared" si="0"/>
        <v>1635000</v>
      </c>
      <c r="F16" s="63">
        <v>93712500</v>
      </c>
      <c r="G16" s="64">
        <v>95611020</v>
      </c>
      <c r="H16" s="65">
        <f t="shared" si="1"/>
        <v>1898520</v>
      </c>
      <c r="I16" s="65">
        <v>104120401</v>
      </c>
      <c r="J16" s="30">
        <f t="shared" si="2"/>
        <v>1.8319327731092436</v>
      </c>
      <c r="K16" s="31">
        <f t="shared" si="3"/>
        <v>2.025898359343737</v>
      </c>
      <c r="L16" s="84">
        <v>278303129</v>
      </c>
      <c r="M16" s="85">
        <v>285104621</v>
      </c>
      <c r="N16" s="32">
        <f t="shared" si="4"/>
        <v>0.5874889031520735</v>
      </c>
      <c r="O16" s="31">
        <f t="shared" si="5"/>
        <v>0.6659029212998971</v>
      </c>
      <c r="P16" s="6"/>
      <c r="Q16" s="33"/>
    </row>
    <row r="17" spans="1:17" ht="12.75">
      <c r="A17" s="3"/>
      <c r="B17" s="29" t="s">
        <v>23</v>
      </c>
      <c r="C17" s="63">
        <v>74809274</v>
      </c>
      <c r="D17" s="64">
        <v>72991761</v>
      </c>
      <c r="E17" s="65">
        <f t="shared" si="0"/>
        <v>-1817513</v>
      </c>
      <c r="F17" s="63">
        <v>78686416</v>
      </c>
      <c r="G17" s="64">
        <v>76094213</v>
      </c>
      <c r="H17" s="65">
        <f t="shared" si="1"/>
        <v>-2592203</v>
      </c>
      <c r="I17" s="65">
        <v>77177233</v>
      </c>
      <c r="J17" s="42">
        <f t="shared" si="2"/>
        <v>-2.429528991285225</v>
      </c>
      <c r="K17" s="31">
        <f t="shared" si="3"/>
        <v>-3.2943462566651913</v>
      </c>
      <c r="L17" s="88">
        <v>278303129</v>
      </c>
      <c r="M17" s="85">
        <v>285104621</v>
      </c>
      <c r="N17" s="32">
        <f t="shared" si="4"/>
        <v>-0.6530695528040578</v>
      </c>
      <c r="O17" s="31">
        <f t="shared" si="5"/>
        <v>-0.9092111488434976</v>
      </c>
      <c r="P17" s="6"/>
      <c r="Q17" s="33"/>
    </row>
    <row r="18" spans="1:17" ht="16.5">
      <c r="A18" s="3"/>
      <c r="B18" s="34" t="s">
        <v>24</v>
      </c>
      <c r="C18" s="66">
        <f>SUM(C13:C17)</f>
        <v>269610471</v>
      </c>
      <c r="D18" s="67">
        <v>278303129</v>
      </c>
      <c r="E18" s="68">
        <f t="shared" si="0"/>
        <v>8692658</v>
      </c>
      <c r="F18" s="66">
        <f>SUM(F13:F17)</f>
        <v>284776297</v>
      </c>
      <c r="G18" s="67">
        <v>285104621</v>
      </c>
      <c r="H18" s="68">
        <f t="shared" si="1"/>
        <v>328324</v>
      </c>
      <c r="I18" s="68">
        <v>299376517</v>
      </c>
      <c r="J18" s="43">
        <f t="shared" si="2"/>
        <v>3.224154450588827</v>
      </c>
      <c r="K18" s="36">
        <f t="shared" si="3"/>
        <v>0.11529189874956482</v>
      </c>
      <c r="L18" s="89">
        <v>278303129</v>
      </c>
      <c r="M18" s="87">
        <v>285104621</v>
      </c>
      <c r="N18" s="37">
        <f t="shared" si="4"/>
        <v>3.1234496109456247</v>
      </c>
      <c r="O18" s="36">
        <f t="shared" si="5"/>
        <v>0.11515912960246266</v>
      </c>
      <c r="P18" s="6"/>
      <c r="Q18" s="38"/>
    </row>
    <row r="19" spans="1:17" ht="16.5">
      <c r="A19" s="44"/>
      <c r="B19" s="45" t="s">
        <v>25</v>
      </c>
      <c r="C19" s="72">
        <f>C11-C18</f>
        <v>2042379</v>
      </c>
      <c r="D19" s="73">
        <v>6920818</v>
      </c>
      <c r="E19" s="74">
        <f t="shared" si="0"/>
        <v>4878439</v>
      </c>
      <c r="F19" s="75">
        <f>F11-F18</f>
        <v>459207</v>
      </c>
      <c r="G19" s="76">
        <v>14358668</v>
      </c>
      <c r="H19" s="77">
        <f t="shared" si="1"/>
        <v>13899461</v>
      </c>
      <c r="I19" s="77">
        <v>11800530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8550000</v>
      </c>
      <c r="M22" s="85">
        <v>2523000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1930000</v>
      </c>
      <c r="D23" s="64">
        <v>2550000</v>
      </c>
      <c r="E23" s="65">
        <f t="shared" si="0"/>
        <v>620000</v>
      </c>
      <c r="F23" s="63">
        <v>1930000</v>
      </c>
      <c r="G23" s="64">
        <v>2523000</v>
      </c>
      <c r="H23" s="65">
        <f t="shared" si="1"/>
        <v>593000</v>
      </c>
      <c r="I23" s="65">
        <v>4158730</v>
      </c>
      <c r="J23" s="30">
        <f t="shared" si="2"/>
        <v>32.12435233160622</v>
      </c>
      <c r="K23" s="31">
        <f t="shared" si="3"/>
        <v>30.72538860103627</v>
      </c>
      <c r="L23" s="84">
        <v>8550000</v>
      </c>
      <c r="M23" s="85">
        <v>2523000</v>
      </c>
      <c r="N23" s="32">
        <f t="shared" si="4"/>
        <v>7.251461988304094</v>
      </c>
      <c r="O23" s="31">
        <f t="shared" si="5"/>
        <v>23.50376535869996</v>
      </c>
      <c r="P23" s="6"/>
      <c r="Q23" s="33"/>
    </row>
    <row r="24" spans="1:17" ht="12.75">
      <c r="A24" s="7"/>
      <c r="B24" s="29" t="s">
        <v>29</v>
      </c>
      <c r="C24" s="63">
        <v>26110000</v>
      </c>
      <c r="D24" s="64">
        <v>6000000</v>
      </c>
      <c r="E24" s="65">
        <f t="shared" si="0"/>
        <v>-20110000</v>
      </c>
      <c r="F24" s="63">
        <v>26110000</v>
      </c>
      <c r="G24" s="64">
        <v>0</v>
      </c>
      <c r="H24" s="65">
        <f t="shared" si="1"/>
        <v>-26110000</v>
      </c>
      <c r="I24" s="65">
        <v>132</v>
      </c>
      <c r="J24" s="30">
        <f t="shared" si="2"/>
        <v>-77.02029873611643</v>
      </c>
      <c r="K24" s="31">
        <f t="shared" si="3"/>
        <v>-100</v>
      </c>
      <c r="L24" s="84">
        <v>8550000</v>
      </c>
      <c r="M24" s="85">
        <v>2523000</v>
      </c>
      <c r="N24" s="32">
        <f t="shared" si="4"/>
        <v>-235.2046783625731</v>
      </c>
      <c r="O24" s="31">
        <f t="shared" si="5"/>
        <v>-1034.879112168054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8550000</v>
      </c>
      <c r="M25" s="85">
        <v>2523000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28040000</v>
      </c>
      <c r="D26" s="67">
        <v>8550000</v>
      </c>
      <c r="E26" s="68">
        <f t="shared" si="0"/>
        <v>-19490000</v>
      </c>
      <c r="F26" s="66">
        <f>SUM(F22:F25)</f>
        <v>28040000</v>
      </c>
      <c r="G26" s="67">
        <v>2523000</v>
      </c>
      <c r="H26" s="68">
        <f t="shared" si="1"/>
        <v>-25517000</v>
      </c>
      <c r="I26" s="68">
        <v>4158862</v>
      </c>
      <c r="J26" s="43">
        <f t="shared" si="2"/>
        <v>-69.50784593437945</v>
      </c>
      <c r="K26" s="36">
        <f t="shared" si="3"/>
        <v>-91.0021398002853</v>
      </c>
      <c r="L26" s="89">
        <v>8550000</v>
      </c>
      <c r="M26" s="87">
        <v>2523000</v>
      </c>
      <c r="N26" s="37">
        <f t="shared" si="4"/>
        <v>-227.953216374269</v>
      </c>
      <c r="O26" s="36">
        <f t="shared" si="5"/>
        <v>-1011.375346809354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8800000</v>
      </c>
      <c r="M28" s="85">
        <v>2784500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6400000</v>
      </c>
      <c r="D29" s="64">
        <v>0</v>
      </c>
      <c r="E29" s="65">
        <f t="shared" si="0"/>
        <v>-6400000</v>
      </c>
      <c r="F29" s="63">
        <v>6400000</v>
      </c>
      <c r="G29" s="64">
        <v>0</v>
      </c>
      <c r="H29" s="65">
        <f t="shared" si="1"/>
        <v>-6400000</v>
      </c>
      <c r="I29" s="65">
        <v>24</v>
      </c>
      <c r="J29" s="30">
        <f t="shared" si="2"/>
        <v>-100</v>
      </c>
      <c r="K29" s="31">
        <f t="shared" si="3"/>
        <v>-100</v>
      </c>
      <c r="L29" s="84">
        <v>8800000</v>
      </c>
      <c r="M29" s="85">
        <v>2784500</v>
      </c>
      <c r="N29" s="32">
        <f t="shared" si="4"/>
        <v>-72.72727272727273</v>
      </c>
      <c r="O29" s="31">
        <f t="shared" si="5"/>
        <v>-229.84377805710184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8800000</v>
      </c>
      <c r="M30" s="85">
        <v>2784500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19710000</v>
      </c>
      <c r="D31" s="64">
        <v>0</v>
      </c>
      <c r="E31" s="65">
        <f t="shared" si="0"/>
        <v>-19710000</v>
      </c>
      <c r="F31" s="63">
        <v>19710000</v>
      </c>
      <c r="G31" s="64">
        <v>0</v>
      </c>
      <c r="H31" s="65">
        <f t="shared" si="1"/>
        <v>-19710000</v>
      </c>
      <c r="I31" s="65">
        <v>72</v>
      </c>
      <c r="J31" s="30">
        <f t="shared" si="2"/>
        <v>-100</v>
      </c>
      <c r="K31" s="31">
        <f t="shared" si="3"/>
        <v>-100</v>
      </c>
      <c r="L31" s="84">
        <v>8800000</v>
      </c>
      <c r="M31" s="85">
        <v>2784500</v>
      </c>
      <c r="N31" s="32">
        <f t="shared" si="4"/>
        <v>-223.97727272727272</v>
      </c>
      <c r="O31" s="31">
        <f t="shared" si="5"/>
        <v>-707.8470102352308</v>
      </c>
      <c r="P31" s="6"/>
      <c r="Q31" s="33"/>
    </row>
    <row r="32" spans="1:17" ht="12.75">
      <c r="A32" s="7"/>
      <c r="B32" s="29" t="s">
        <v>36</v>
      </c>
      <c r="C32" s="63">
        <v>1930000</v>
      </c>
      <c r="D32" s="64">
        <v>8800000</v>
      </c>
      <c r="E32" s="65">
        <f t="shared" si="0"/>
        <v>6870000</v>
      </c>
      <c r="F32" s="63">
        <v>1930000</v>
      </c>
      <c r="G32" s="64">
        <v>2784500</v>
      </c>
      <c r="H32" s="65">
        <f t="shared" si="1"/>
        <v>854500</v>
      </c>
      <c r="I32" s="65">
        <v>4333859</v>
      </c>
      <c r="J32" s="30">
        <f t="shared" si="2"/>
        <v>355.95854922279796</v>
      </c>
      <c r="K32" s="31">
        <f t="shared" si="3"/>
        <v>44.27461139896373</v>
      </c>
      <c r="L32" s="84">
        <v>8800000</v>
      </c>
      <c r="M32" s="85">
        <v>2784500</v>
      </c>
      <c r="N32" s="32">
        <f t="shared" si="4"/>
        <v>78.06818181818181</v>
      </c>
      <c r="O32" s="31">
        <f t="shared" si="5"/>
        <v>30.687735679655237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28040000</v>
      </c>
      <c r="D33" s="82">
        <v>8800000</v>
      </c>
      <c r="E33" s="83">
        <f t="shared" si="0"/>
        <v>-19240000</v>
      </c>
      <c r="F33" s="81">
        <f>SUM(F28:F32)</f>
        <v>28040000</v>
      </c>
      <c r="G33" s="82">
        <v>2784500</v>
      </c>
      <c r="H33" s="83">
        <f t="shared" si="1"/>
        <v>-25255500</v>
      </c>
      <c r="I33" s="83">
        <v>4333955</v>
      </c>
      <c r="J33" s="58">
        <f t="shared" si="2"/>
        <v>-68.61626248216834</v>
      </c>
      <c r="K33" s="59">
        <f t="shared" si="3"/>
        <v>-90.06954350927246</v>
      </c>
      <c r="L33" s="96">
        <v>8800000</v>
      </c>
      <c r="M33" s="97">
        <v>2784500</v>
      </c>
      <c r="N33" s="60">
        <f t="shared" si="4"/>
        <v>-218.63636363636365</v>
      </c>
      <c r="O33" s="59">
        <f t="shared" si="5"/>
        <v>-907.0030526126774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614344859</v>
      </c>
      <c r="M8" s="85">
        <v>576623692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157259370</v>
      </c>
      <c r="D9" s="64">
        <v>177082793</v>
      </c>
      <c r="E9" s="65">
        <f>($D9-$C9)</f>
        <v>19823423</v>
      </c>
      <c r="F9" s="63">
        <v>164361314</v>
      </c>
      <c r="G9" s="64">
        <v>187707766</v>
      </c>
      <c r="H9" s="65">
        <f>($G9-$F9)</f>
        <v>23346452</v>
      </c>
      <c r="I9" s="65">
        <v>198970223</v>
      </c>
      <c r="J9" s="30">
        <f>IF($C9=0,0,($E9/$C9)*100)</f>
        <v>12.605559210875638</v>
      </c>
      <c r="K9" s="31">
        <f>IF($F9=0,0,($H9/$F9)*100)</f>
        <v>14.204347380673777</v>
      </c>
      <c r="L9" s="84">
        <v>614344859</v>
      </c>
      <c r="M9" s="85">
        <v>576623692</v>
      </c>
      <c r="N9" s="32">
        <f>IF($L9=0,0,($E9/$L9)*100)</f>
        <v>3.2267581814337283</v>
      </c>
      <c r="O9" s="31">
        <f>IF($M9=0,0,($H9/$M9)*100)</f>
        <v>4.0488194161817415</v>
      </c>
      <c r="P9" s="6"/>
      <c r="Q9" s="33"/>
    </row>
    <row r="10" spans="1:17" ht="12.75">
      <c r="A10" s="3"/>
      <c r="B10" s="29" t="s">
        <v>17</v>
      </c>
      <c r="C10" s="63">
        <v>396426183</v>
      </c>
      <c r="D10" s="64">
        <v>437262066</v>
      </c>
      <c r="E10" s="65">
        <f aca="true" t="shared" si="0" ref="E10:E33">($D10-$C10)</f>
        <v>40835883</v>
      </c>
      <c r="F10" s="63">
        <v>394019753</v>
      </c>
      <c r="G10" s="64">
        <v>388915926</v>
      </c>
      <c r="H10" s="65">
        <f aca="true" t="shared" si="1" ref="H10:H33">($G10-$F10)</f>
        <v>-5103827</v>
      </c>
      <c r="I10" s="65">
        <v>433262333</v>
      </c>
      <c r="J10" s="30">
        <f aca="true" t="shared" si="2" ref="J10:J33">IF($C10=0,0,($E10/$C10)*100)</f>
        <v>10.3010055216257</v>
      </c>
      <c r="K10" s="31">
        <f aca="true" t="shared" si="3" ref="K10:K33">IF($F10=0,0,($H10/$F10)*100)</f>
        <v>-1.2953226230767168</v>
      </c>
      <c r="L10" s="84">
        <v>614344859</v>
      </c>
      <c r="M10" s="85">
        <v>576623692</v>
      </c>
      <c r="N10" s="32">
        <f aca="true" t="shared" si="4" ref="N10:N33">IF($L10=0,0,($E10/$L10)*100)</f>
        <v>6.64706189068964</v>
      </c>
      <c r="O10" s="31">
        <f aca="true" t="shared" si="5" ref="O10:O33">IF($M10=0,0,($H10/$M10)*100)</f>
        <v>-0.8851226667946207</v>
      </c>
      <c r="P10" s="6"/>
      <c r="Q10" s="33"/>
    </row>
    <row r="11" spans="1:17" ht="16.5">
      <c r="A11" s="7"/>
      <c r="B11" s="34" t="s">
        <v>18</v>
      </c>
      <c r="C11" s="66">
        <f>SUM(C8:C10)</f>
        <v>553685553</v>
      </c>
      <c r="D11" s="67">
        <v>614344859</v>
      </c>
      <c r="E11" s="68">
        <f t="shared" si="0"/>
        <v>60659306</v>
      </c>
      <c r="F11" s="66">
        <f>SUM(F8:F10)</f>
        <v>558381067</v>
      </c>
      <c r="G11" s="67">
        <v>576623692</v>
      </c>
      <c r="H11" s="68">
        <f t="shared" si="1"/>
        <v>18242625</v>
      </c>
      <c r="I11" s="68">
        <v>632232556</v>
      </c>
      <c r="J11" s="35">
        <f t="shared" si="2"/>
        <v>10.955551516801089</v>
      </c>
      <c r="K11" s="36">
        <f t="shared" si="3"/>
        <v>3.2670565099944553</v>
      </c>
      <c r="L11" s="86">
        <v>614344859</v>
      </c>
      <c r="M11" s="87">
        <v>576623692</v>
      </c>
      <c r="N11" s="37">
        <f t="shared" si="4"/>
        <v>9.873820072123367</v>
      </c>
      <c r="O11" s="36">
        <f t="shared" si="5"/>
        <v>3.16369674938712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218705577</v>
      </c>
      <c r="D13" s="64">
        <v>242460270</v>
      </c>
      <c r="E13" s="65">
        <f t="shared" si="0"/>
        <v>23754693</v>
      </c>
      <c r="F13" s="63">
        <v>230532719</v>
      </c>
      <c r="G13" s="64">
        <v>229147471</v>
      </c>
      <c r="H13" s="65">
        <f t="shared" si="1"/>
        <v>-1385248</v>
      </c>
      <c r="I13" s="65">
        <v>239842043</v>
      </c>
      <c r="J13" s="30">
        <f t="shared" si="2"/>
        <v>10.86149394352207</v>
      </c>
      <c r="K13" s="31">
        <f t="shared" si="3"/>
        <v>-0.60088997605585</v>
      </c>
      <c r="L13" s="84">
        <v>557172157</v>
      </c>
      <c r="M13" s="85">
        <v>496972381</v>
      </c>
      <c r="N13" s="32">
        <f t="shared" si="4"/>
        <v>4.2634386341024575</v>
      </c>
      <c r="O13" s="31">
        <f t="shared" si="5"/>
        <v>-0.2787374214262422</v>
      </c>
      <c r="P13" s="6"/>
      <c r="Q13" s="33"/>
    </row>
    <row r="14" spans="1:17" ht="12.75">
      <c r="A14" s="3"/>
      <c r="B14" s="29" t="s">
        <v>21</v>
      </c>
      <c r="C14" s="63">
        <v>76520004</v>
      </c>
      <c r="D14" s="64">
        <v>79440904</v>
      </c>
      <c r="E14" s="65">
        <f t="shared" si="0"/>
        <v>2920900</v>
      </c>
      <c r="F14" s="63">
        <v>77020013</v>
      </c>
      <c r="G14" s="64">
        <v>83095186</v>
      </c>
      <c r="H14" s="65">
        <f t="shared" si="1"/>
        <v>6075173</v>
      </c>
      <c r="I14" s="65">
        <v>86917574</v>
      </c>
      <c r="J14" s="30">
        <f t="shared" si="2"/>
        <v>3.817171781642876</v>
      </c>
      <c r="K14" s="31">
        <f t="shared" si="3"/>
        <v>7.887784957917367</v>
      </c>
      <c r="L14" s="84">
        <v>557172157</v>
      </c>
      <c r="M14" s="85">
        <v>496972381</v>
      </c>
      <c r="N14" s="32">
        <f t="shared" si="4"/>
        <v>0.524236533233659</v>
      </c>
      <c r="O14" s="31">
        <f t="shared" si="5"/>
        <v>1.2224367454335454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557172157</v>
      </c>
      <c r="M15" s="85">
        <v>496972381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7000000</v>
      </c>
      <c r="D16" s="64">
        <v>9000000</v>
      </c>
      <c r="E16" s="65">
        <f t="shared" si="0"/>
        <v>2000000</v>
      </c>
      <c r="F16" s="63">
        <v>7000000</v>
      </c>
      <c r="G16" s="64">
        <v>9000000</v>
      </c>
      <c r="H16" s="65">
        <f t="shared" si="1"/>
        <v>2000000</v>
      </c>
      <c r="I16" s="65">
        <v>9000000</v>
      </c>
      <c r="J16" s="30">
        <f t="shared" si="2"/>
        <v>28.57142857142857</v>
      </c>
      <c r="K16" s="31">
        <f t="shared" si="3"/>
        <v>28.57142857142857</v>
      </c>
      <c r="L16" s="84">
        <v>557172157</v>
      </c>
      <c r="M16" s="85">
        <v>496972381</v>
      </c>
      <c r="N16" s="32">
        <f t="shared" si="4"/>
        <v>0.35895548168965663</v>
      </c>
      <c r="O16" s="31">
        <f t="shared" si="5"/>
        <v>0.4024368509122442</v>
      </c>
      <c r="P16" s="6"/>
      <c r="Q16" s="33"/>
    </row>
    <row r="17" spans="1:17" ht="12.75">
      <c r="A17" s="3"/>
      <c r="B17" s="29" t="s">
        <v>23</v>
      </c>
      <c r="C17" s="63">
        <v>204063541</v>
      </c>
      <c r="D17" s="64">
        <v>226270983</v>
      </c>
      <c r="E17" s="65">
        <f t="shared" si="0"/>
        <v>22207442</v>
      </c>
      <c r="F17" s="63">
        <v>174572279</v>
      </c>
      <c r="G17" s="64">
        <v>175729724</v>
      </c>
      <c r="H17" s="65">
        <f t="shared" si="1"/>
        <v>1157445</v>
      </c>
      <c r="I17" s="65">
        <v>196792988</v>
      </c>
      <c r="J17" s="42">
        <f t="shared" si="2"/>
        <v>10.88261131369861</v>
      </c>
      <c r="K17" s="31">
        <f t="shared" si="3"/>
        <v>0.6630176375253714</v>
      </c>
      <c r="L17" s="88">
        <v>557172157</v>
      </c>
      <c r="M17" s="85">
        <v>496972381</v>
      </c>
      <c r="N17" s="32">
        <f t="shared" si="4"/>
        <v>3.9857415201025557</v>
      </c>
      <c r="O17" s="31">
        <f t="shared" si="5"/>
        <v>0.23289926045206122</v>
      </c>
      <c r="P17" s="6"/>
      <c r="Q17" s="33"/>
    </row>
    <row r="18" spans="1:17" ht="16.5">
      <c r="A18" s="3"/>
      <c r="B18" s="34" t="s">
        <v>24</v>
      </c>
      <c r="C18" s="66">
        <f>SUM(C13:C17)</f>
        <v>506289122</v>
      </c>
      <c r="D18" s="67">
        <v>557172157</v>
      </c>
      <c r="E18" s="68">
        <f t="shared" si="0"/>
        <v>50883035</v>
      </c>
      <c r="F18" s="66">
        <f>SUM(F13:F17)</f>
        <v>489125011</v>
      </c>
      <c r="G18" s="67">
        <v>496972381</v>
      </c>
      <c r="H18" s="68">
        <f t="shared" si="1"/>
        <v>7847370</v>
      </c>
      <c r="I18" s="68">
        <v>532552605</v>
      </c>
      <c r="J18" s="43">
        <f t="shared" si="2"/>
        <v>10.050193217463598</v>
      </c>
      <c r="K18" s="36">
        <f t="shared" si="3"/>
        <v>1.6043689902416378</v>
      </c>
      <c r="L18" s="89">
        <v>557172157</v>
      </c>
      <c r="M18" s="87">
        <v>496972381</v>
      </c>
      <c r="N18" s="37">
        <f t="shared" si="4"/>
        <v>9.13237216912833</v>
      </c>
      <c r="O18" s="36">
        <f t="shared" si="5"/>
        <v>1.5790354353716087</v>
      </c>
      <c r="P18" s="6"/>
      <c r="Q18" s="38"/>
    </row>
    <row r="19" spans="1:17" ht="16.5">
      <c r="A19" s="44"/>
      <c r="B19" s="45" t="s">
        <v>25</v>
      </c>
      <c r="C19" s="72">
        <f>C11-C18</f>
        <v>47396431</v>
      </c>
      <c r="D19" s="73">
        <v>57172702</v>
      </c>
      <c r="E19" s="74">
        <f t="shared" si="0"/>
        <v>9776271</v>
      </c>
      <c r="F19" s="75">
        <f>F11-F18</f>
        <v>69256056</v>
      </c>
      <c r="G19" s="76">
        <v>79651311</v>
      </c>
      <c r="H19" s="77">
        <f t="shared" si="1"/>
        <v>10395255</v>
      </c>
      <c r="I19" s="77">
        <v>99679951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72500000</v>
      </c>
      <c r="D22" s="64">
        <v>72501203</v>
      </c>
      <c r="E22" s="65">
        <f t="shared" si="0"/>
        <v>1203</v>
      </c>
      <c r="F22" s="63">
        <v>0</v>
      </c>
      <c r="G22" s="64">
        <v>62501203</v>
      </c>
      <c r="H22" s="65">
        <f t="shared" si="1"/>
        <v>62501203</v>
      </c>
      <c r="I22" s="65">
        <v>0</v>
      </c>
      <c r="J22" s="30">
        <f t="shared" si="2"/>
        <v>0.0016593103448275864</v>
      </c>
      <c r="K22" s="31">
        <f t="shared" si="3"/>
        <v>0</v>
      </c>
      <c r="L22" s="84">
        <v>302487553</v>
      </c>
      <c r="M22" s="85">
        <v>333426549</v>
      </c>
      <c r="N22" s="32">
        <f t="shared" si="4"/>
        <v>0.000397702314713095</v>
      </c>
      <c r="O22" s="31">
        <f t="shared" si="5"/>
        <v>18.74511888373952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1850000</v>
      </c>
      <c r="E23" s="65">
        <f t="shared" si="0"/>
        <v>1850000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302487553</v>
      </c>
      <c r="M23" s="85">
        <v>333426549</v>
      </c>
      <c r="N23" s="32">
        <f t="shared" si="4"/>
        <v>0.6115954133160646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236620000</v>
      </c>
      <c r="D24" s="64">
        <v>228136350</v>
      </c>
      <c r="E24" s="65">
        <f t="shared" si="0"/>
        <v>-8483650</v>
      </c>
      <c r="F24" s="63">
        <v>256241000</v>
      </c>
      <c r="G24" s="64">
        <v>270925346</v>
      </c>
      <c r="H24" s="65">
        <f t="shared" si="1"/>
        <v>14684346</v>
      </c>
      <c r="I24" s="65">
        <v>389325000</v>
      </c>
      <c r="J24" s="30">
        <f t="shared" si="2"/>
        <v>-3.5853478150621254</v>
      </c>
      <c r="K24" s="31">
        <f t="shared" si="3"/>
        <v>5.730677760389633</v>
      </c>
      <c r="L24" s="84">
        <v>302487553</v>
      </c>
      <c r="M24" s="85">
        <v>333426549</v>
      </c>
      <c r="N24" s="32">
        <f t="shared" si="4"/>
        <v>-2.804627799015585</v>
      </c>
      <c r="O24" s="31">
        <f t="shared" si="5"/>
        <v>4.404072214417455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302487553</v>
      </c>
      <c r="M25" s="85">
        <v>333426549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309120000</v>
      </c>
      <c r="D26" s="67">
        <v>302487553</v>
      </c>
      <c r="E26" s="68">
        <f t="shared" si="0"/>
        <v>-6632447</v>
      </c>
      <c r="F26" s="66">
        <f>SUM(F22:F25)</f>
        <v>256241000</v>
      </c>
      <c r="G26" s="67">
        <v>333426549</v>
      </c>
      <c r="H26" s="68">
        <f t="shared" si="1"/>
        <v>77185549</v>
      </c>
      <c r="I26" s="68">
        <v>389325000</v>
      </c>
      <c r="J26" s="43">
        <f t="shared" si="2"/>
        <v>-2.1455897386128364</v>
      </c>
      <c r="K26" s="36">
        <f t="shared" si="3"/>
        <v>30.122247805776592</v>
      </c>
      <c r="L26" s="89">
        <v>302487553</v>
      </c>
      <c r="M26" s="87">
        <v>333426549</v>
      </c>
      <c r="N26" s="37">
        <f t="shared" si="4"/>
        <v>-2.192634683384807</v>
      </c>
      <c r="O26" s="36">
        <f t="shared" si="5"/>
        <v>23.149191098156972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151000000</v>
      </c>
      <c r="D28" s="64">
        <v>219655987</v>
      </c>
      <c r="E28" s="65">
        <f t="shared" si="0"/>
        <v>68655987</v>
      </c>
      <c r="F28" s="63">
        <v>76373500</v>
      </c>
      <c r="G28" s="64">
        <v>215164164</v>
      </c>
      <c r="H28" s="65">
        <f t="shared" si="1"/>
        <v>138790664</v>
      </c>
      <c r="I28" s="65">
        <v>263162500</v>
      </c>
      <c r="J28" s="30">
        <f t="shared" si="2"/>
        <v>45.46754105960265</v>
      </c>
      <c r="K28" s="31">
        <f t="shared" si="3"/>
        <v>181.72620607933382</v>
      </c>
      <c r="L28" s="84">
        <v>304237553</v>
      </c>
      <c r="M28" s="85">
        <v>333426549</v>
      </c>
      <c r="N28" s="32">
        <f t="shared" si="4"/>
        <v>22.56657218117975</v>
      </c>
      <c r="O28" s="31">
        <f t="shared" si="5"/>
        <v>41.62555873737577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304237553</v>
      </c>
      <c r="M29" s="85">
        <v>333426549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304237553</v>
      </c>
      <c r="M30" s="85">
        <v>333426549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304237553</v>
      </c>
      <c r="M31" s="85">
        <v>333426549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158120000</v>
      </c>
      <c r="D32" s="64">
        <v>84581566</v>
      </c>
      <c r="E32" s="65">
        <f t="shared" si="0"/>
        <v>-73538434</v>
      </c>
      <c r="F32" s="63">
        <v>179867500</v>
      </c>
      <c r="G32" s="64">
        <v>118262385</v>
      </c>
      <c r="H32" s="65">
        <f t="shared" si="1"/>
        <v>-61605115</v>
      </c>
      <c r="I32" s="65">
        <v>126162500</v>
      </c>
      <c r="J32" s="30">
        <f t="shared" si="2"/>
        <v>-46.507990134075385</v>
      </c>
      <c r="K32" s="31">
        <f t="shared" si="3"/>
        <v>-34.25027589753569</v>
      </c>
      <c r="L32" s="84">
        <v>304237553</v>
      </c>
      <c r="M32" s="85">
        <v>333426549</v>
      </c>
      <c r="N32" s="32">
        <f t="shared" si="4"/>
        <v>-24.171386232520746</v>
      </c>
      <c r="O32" s="31">
        <f t="shared" si="5"/>
        <v>-18.476367639218797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309120000</v>
      </c>
      <c r="D33" s="82">
        <v>304237553</v>
      </c>
      <c r="E33" s="83">
        <f t="shared" si="0"/>
        <v>-4882447</v>
      </c>
      <c r="F33" s="81">
        <f>SUM(F28:F32)</f>
        <v>256241000</v>
      </c>
      <c r="G33" s="82">
        <v>333426549</v>
      </c>
      <c r="H33" s="83">
        <f t="shared" si="1"/>
        <v>77185549</v>
      </c>
      <c r="I33" s="83">
        <v>389325000</v>
      </c>
      <c r="J33" s="58">
        <f t="shared" si="2"/>
        <v>-1.5794665502070395</v>
      </c>
      <c r="K33" s="59">
        <f t="shared" si="3"/>
        <v>30.122247805776592</v>
      </c>
      <c r="L33" s="96">
        <v>304237553</v>
      </c>
      <c r="M33" s="97">
        <v>333426549</v>
      </c>
      <c r="N33" s="60">
        <f t="shared" si="4"/>
        <v>-1.6048140513409928</v>
      </c>
      <c r="O33" s="59">
        <f t="shared" si="5"/>
        <v>23.149191098156972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F8" sqref="F8:F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2488734960</v>
      </c>
      <c r="D8" s="64">
        <v>0</v>
      </c>
      <c r="E8" s="65">
        <f>($D8-$C8)</f>
        <v>-2488734960</v>
      </c>
      <c r="F8" s="63">
        <v>2688999860</v>
      </c>
      <c r="G8" s="64">
        <v>0</v>
      </c>
      <c r="H8" s="65">
        <f>($G8-$F8)</f>
        <v>-2688999860</v>
      </c>
      <c r="I8" s="65">
        <v>0</v>
      </c>
      <c r="J8" s="30">
        <f>IF($C8=0,0,($E8/$C8)*100)</f>
        <v>-100</v>
      </c>
      <c r="K8" s="31">
        <f>IF($F8=0,0,($H8/$F8)*100)</f>
        <v>-100</v>
      </c>
      <c r="L8" s="84"/>
      <c r="M8" s="85"/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6426773040</v>
      </c>
      <c r="D9" s="64">
        <v>0</v>
      </c>
      <c r="E9" s="65">
        <f>($D9-$C9)</f>
        <v>-6426773040</v>
      </c>
      <c r="F9" s="63">
        <v>7116763820</v>
      </c>
      <c r="G9" s="64">
        <v>0</v>
      </c>
      <c r="H9" s="65">
        <f>($G9-$F9)</f>
        <v>-7116763820</v>
      </c>
      <c r="I9" s="65">
        <v>0</v>
      </c>
      <c r="J9" s="30">
        <f>IF($C9=0,0,($E9/$C9)*100)</f>
        <v>-100</v>
      </c>
      <c r="K9" s="31">
        <f>IF($F9=0,0,($H9/$F9)*100)</f>
        <v>-100</v>
      </c>
      <c r="L9" s="84"/>
      <c r="M9" s="85"/>
      <c r="N9" s="32">
        <f>IF($L9=0,0,($E9/$L9)*100)</f>
        <v>0</v>
      </c>
      <c r="O9" s="31">
        <f>IF($M9=0,0,($H9/$M9)*100)</f>
        <v>0</v>
      </c>
      <c r="P9" s="6"/>
      <c r="Q9" s="33"/>
    </row>
    <row r="10" spans="1:17" ht="12.75">
      <c r="A10" s="3"/>
      <c r="B10" s="29" t="s">
        <v>17</v>
      </c>
      <c r="C10" s="63">
        <v>3012532510</v>
      </c>
      <c r="D10" s="64">
        <v>0</v>
      </c>
      <c r="E10" s="65">
        <f aca="true" t="shared" si="0" ref="E10:E33">($D10-$C10)</f>
        <v>-3012532510</v>
      </c>
      <c r="F10" s="63">
        <v>3232527800</v>
      </c>
      <c r="G10" s="64">
        <v>0</v>
      </c>
      <c r="H10" s="65">
        <f aca="true" t="shared" si="1" ref="H10:H33">($G10-$F10)</f>
        <v>-3232527800</v>
      </c>
      <c r="I10" s="65">
        <v>0</v>
      </c>
      <c r="J10" s="30">
        <f aca="true" t="shared" si="2" ref="J10:J33">IF($C10=0,0,($E10/$C10)*100)</f>
        <v>-100</v>
      </c>
      <c r="K10" s="31">
        <f aca="true" t="shared" si="3" ref="K10:K33">IF($F10=0,0,($H10/$F10)*100)</f>
        <v>-100</v>
      </c>
      <c r="L10" s="84"/>
      <c r="M10" s="85"/>
      <c r="N10" s="32">
        <f aca="true" t="shared" si="4" ref="N10:N33">IF($L10=0,0,($E10/$L10)*100)</f>
        <v>0</v>
      </c>
      <c r="O10" s="31">
        <f aca="true" t="shared" si="5" ref="O10:O33">IF($M10=0,0,($H10/$M10)*100)</f>
        <v>0</v>
      </c>
      <c r="P10" s="6"/>
      <c r="Q10" s="33"/>
    </row>
    <row r="11" spans="1:17" ht="16.5">
      <c r="A11" s="7"/>
      <c r="B11" s="34" t="s">
        <v>18</v>
      </c>
      <c r="C11" s="66">
        <f>SUM(C8:C10)</f>
        <v>11928040510</v>
      </c>
      <c r="D11" s="67">
        <v>0</v>
      </c>
      <c r="E11" s="68">
        <f t="shared" si="0"/>
        <v>-11928040510</v>
      </c>
      <c r="F11" s="66">
        <f>SUM(F8:F10)</f>
        <v>13038291480</v>
      </c>
      <c r="G11" s="67">
        <v>0</v>
      </c>
      <c r="H11" s="68">
        <f t="shared" si="1"/>
        <v>-13038291480</v>
      </c>
      <c r="I11" s="68">
        <v>0</v>
      </c>
      <c r="J11" s="35">
        <f t="shared" si="2"/>
        <v>-100</v>
      </c>
      <c r="K11" s="36">
        <f t="shared" si="3"/>
        <v>-100</v>
      </c>
      <c r="L11" s="86"/>
      <c r="M11" s="87"/>
      <c r="N11" s="37">
        <f t="shared" si="4"/>
        <v>0</v>
      </c>
      <c r="O11" s="36">
        <f t="shared" si="5"/>
        <v>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4002310111</v>
      </c>
      <c r="D13" s="64">
        <v>0</v>
      </c>
      <c r="E13" s="65">
        <f t="shared" si="0"/>
        <v>-4002310111</v>
      </c>
      <c r="F13" s="63">
        <v>4492532053</v>
      </c>
      <c r="G13" s="64">
        <v>0</v>
      </c>
      <c r="H13" s="65">
        <f t="shared" si="1"/>
        <v>-4492532053</v>
      </c>
      <c r="I13" s="65">
        <v>0</v>
      </c>
      <c r="J13" s="30">
        <f t="shared" si="2"/>
        <v>-100</v>
      </c>
      <c r="K13" s="31">
        <f t="shared" si="3"/>
        <v>-100</v>
      </c>
      <c r="L13" s="84"/>
      <c r="M13" s="85"/>
      <c r="N13" s="32">
        <f t="shared" si="4"/>
        <v>0</v>
      </c>
      <c r="O13" s="31">
        <f t="shared" si="5"/>
        <v>0</v>
      </c>
      <c r="P13" s="6"/>
      <c r="Q13" s="33"/>
    </row>
    <row r="14" spans="1:17" ht="12.75">
      <c r="A14" s="3"/>
      <c r="B14" s="29" t="s">
        <v>21</v>
      </c>
      <c r="C14" s="63">
        <v>1149879458</v>
      </c>
      <c r="D14" s="64">
        <v>0</v>
      </c>
      <c r="E14" s="65">
        <f t="shared" si="0"/>
        <v>-1149879458</v>
      </c>
      <c r="F14" s="63">
        <v>1239394292</v>
      </c>
      <c r="G14" s="64">
        <v>0</v>
      </c>
      <c r="H14" s="65">
        <f t="shared" si="1"/>
        <v>-1239394292</v>
      </c>
      <c r="I14" s="65">
        <v>0</v>
      </c>
      <c r="J14" s="30">
        <f t="shared" si="2"/>
        <v>-100</v>
      </c>
      <c r="K14" s="31">
        <f t="shared" si="3"/>
        <v>-100</v>
      </c>
      <c r="L14" s="84"/>
      <c r="M14" s="85"/>
      <c r="N14" s="32">
        <f t="shared" si="4"/>
        <v>0</v>
      </c>
      <c r="O14" s="31">
        <f t="shared" si="5"/>
        <v>0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/>
      <c r="M15" s="85"/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3889193100</v>
      </c>
      <c r="D16" s="64">
        <v>0</v>
      </c>
      <c r="E16" s="65">
        <f t="shared" si="0"/>
        <v>-3889193100</v>
      </c>
      <c r="F16" s="63">
        <v>4251865350</v>
      </c>
      <c r="G16" s="64">
        <v>0</v>
      </c>
      <c r="H16" s="65">
        <f t="shared" si="1"/>
        <v>-4251865350</v>
      </c>
      <c r="I16" s="65">
        <v>0</v>
      </c>
      <c r="J16" s="30">
        <f t="shared" si="2"/>
        <v>-100</v>
      </c>
      <c r="K16" s="31">
        <f t="shared" si="3"/>
        <v>-100</v>
      </c>
      <c r="L16" s="84"/>
      <c r="M16" s="85"/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3321422836</v>
      </c>
      <c r="D17" s="64">
        <v>0</v>
      </c>
      <c r="E17" s="65">
        <f t="shared" si="0"/>
        <v>-3321422836</v>
      </c>
      <c r="F17" s="63">
        <v>3517368082</v>
      </c>
      <c r="G17" s="64">
        <v>0</v>
      </c>
      <c r="H17" s="65">
        <f t="shared" si="1"/>
        <v>-3517368082</v>
      </c>
      <c r="I17" s="65">
        <v>0</v>
      </c>
      <c r="J17" s="42">
        <f t="shared" si="2"/>
        <v>-100</v>
      </c>
      <c r="K17" s="31">
        <f t="shared" si="3"/>
        <v>-100</v>
      </c>
      <c r="L17" s="88"/>
      <c r="M17" s="85"/>
      <c r="N17" s="32">
        <f t="shared" si="4"/>
        <v>0</v>
      </c>
      <c r="O17" s="31">
        <f t="shared" si="5"/>
        <v>0</v>
      </c>
      <c r="P17" s="6"/>
      <c r="Q17" s="33"/>
    </row>
    <row r="18" spans="1:17" ht="16.5">
      <c r="A18" s="3"/>
      <c r="B18" s="34" t="s">
        <v>24</v>
      </c>
      <c r="C18" s="66">
        <f>SUM(C13:C17)</f>
        <v>12362805505</v>
      </c>
      <c r="D18" s="67">
        <v>0</v>
      </c>
      <c r="E18" s="68">
        <f t="shared" si="0"/>
        <v>-12362805505</v>
      </c>
      <c r="F18" s="66">
        <f>SUM(F13:F17)</f>
        <v>13501159777</v>
      </c>
      <c r="G18" s="67">
        <v>0</v>
      </c>
      <c r="H18" s="68">
        <f t="shared" si="1"/>
        <v>-13501159777</v>
      </c>
      <c r="I18" s="68">
        <v>0</v>
      </c>
      <c r="J18" s="43">
        <f t="shared" si="2"/>
        <v>-100</v>
      </c>
      <c r="K18" s="36">
        <f t="shared" si="3"/>
        <v>-100</v>
      </c>
      <c r="L18" s="89"/>
      <c r="M18" s="87"/>
      <c r="N18" s="37">
        <f t="shared" si="4"/>
        <v>0</v>
      </c>
      <c r="O18" s="36">
        <f t="shared" si="5"/>
        <v>0</v>
      </c>
      <c r="P18" s="6"/>
      <c r="Q18" s="38"/>
    </row>
    <row r="19" spans="1:17" ht="16.5">
      <c r="A19" s="44"/>
      <c r="B19" s="45" t="s">
        <v>25</v>
      </c>
      <c r="C19" s="72">
        <f>C11-C18</f>
        <v>-434764995</v>
      </c>
      <c r="D19" s="73">
        <v>0</v>
      </c>
      <c r="E19" s="74">
        <f t="shared" si="0"/>
        <v>434764995</v>
      </c>
      <c r="F19" s="75">
        <f>F11-F18</f>
        <v>-462868297</v>
      </c>
      <c r="G19" s="76">
        <v>0</v>
      </c>
      <c r="H19" s="77">
        <f t="shared" si="1"/>
        <v>462868297</v>
      </c>
      <c r="I19" s="77">
        <v>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286369700</v>
      </c>
      <c r="D22" s="64">
        <v>0</v>
      </c>
      <c r="E22" s="65">
        <f t="shared" si="0"/>
        <v>-286369700</v>
      </c>
      <c r="F22" s="63">
        <v>286369700</v>
      </c>
      <c r="G22" s="64">
        <v>0</v>
      </c>
      <c r="H22" s="65">
        <f t="shared" si="1"/>
        <v>-286369700</v>
      </c>
      <c r="I22" s="65">
        <v>0</v>
      </c>
      <c r="J22" s="30">
        <f t="shared" si="2"/>
        <v>-100</v>
      </c>
      <c r="K22" s="31">
        <f t="shared" si="3"/>
        <v>-100</v>
      </c>
      <c r="L22" s="84"/>
      <c r="M22" s="85"/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/>
      <c r="M23" s="85"/>
      <c r="N23" s="32">
        <f t="shared" si="4"/>
        <v>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812933390</v>
      </c>
      <c r="D24" s="64">
        <v>0</v>
      </c>
      <c r="E24" s="65">
        <f t="shared" si="0"/>
        <v>-812933390</v>
      </c>
      <c r="F24" s="63">
        <v>820933390</v>
      </c>
      <c r="G24" s="64">
        <v>0</v>
      </c>
      <c r="H24" s="65">
        <f t="shared" si="1"/>
        <v>-820933390</v>
      </c>
      <c r="I24" s="65">
        <v>0</v>
      </c>
      <c r="J24" s="30">
        <f t="shared" si="2"/>
        <v>-100</v>
      </c>
      <c r="K24" s="31">
        <f t="shared" si="3"/>
        <v>-100</v>
      </c>
      <c r="L24" s="84"/>
      <c r="M24" s="85"/>
      <c r="N24" s="32">
        <f t="shared" si="4"/>
        <v>0</v>
      </c>
      <c r="O24" s="31">
        <f t="shared" si="5"/>
        <v>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/>
      <c r="M25" s="85"/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1099303090</v>
      </c>
      <c r="D26" s="67">
        <v>0</v>
      </c>
      <c r="E26" s="68">
        <f t="shared" si="0"/>
        <v>-1099303090</v>
      </c>
      <c r="F26" s="66">
        <f>SUM(F22:F25)</f>
        <v>1107303090</v>
      </c>
      <c r="G26" s="67">
        <v>0</v>
      </c>
      <c r="H26" s="68">
        <f t="shared" si="1"/>
        <v>-1107303090</v>
      </c>
      <c r="I26" s="68">
        <v>0</v>
      </c>
      <c r="J26" s="43">
        <f t="shared" si="2"/>
        <v>-100</v>
      </c>
      <c r="K26" s="36">
        <f t="shared" si="3"/>
        <v>-100</v>
      </c>
      <c r="L26" s="89"/>
      <c r="M26" s="87"/>
      <c r="N26" s="37">
        <f t="shared" si="4"/>
        <v>0</v>
      </c>
      <c r="O26" s="36">
        <f t="shared" si="5"/>
        <v>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283283940</v>
      </c>
      <c r="D28" s="64">
        <v>0</v>
      </c>
      <c r="E28" s="65">
        <f t="shared" si="0"/>
        <v>-283283940</v>
      </c>
      <c r="F28" s="63">
        <v>283283940</v>
      </c>
      <c r="G28" s="64">
        <v>0</v>
      </c>
      <c r="H28" s="65">
        <f t="shared" si="1"/>
        <v>-283283940</v>
      </c>
      <c r="I28" s="65">
        <v>0</v>
      </c>
      <c r="J28" s="30">
        <f t="shared" si="2"/>
        <v>-100</v>
      </c>
      <c r="K28" s="31">
        <f t="shared" si="3"/>
        <v>-100</v>
      </c>
      <c r="L28" s="84"/>
      <c r="M28" s="85"/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215613264</v>
      </c>
      <c r="D29" s="64">
        <v>0</v>
      </c>
      <c r="E29" s="65">
        <f t="shared" si="0"/>
        <v>-215613264</v>
      </c>
      <c r="F29" s="63">
        <v>198403090</v>
      </c>
      <c r="G29" s="64">
        <v>0</v>
      </c>
      <c r="H29" s="65">
        <f t="shared" si="1"/>
        <v>-198403090</v>
      </c>
      <c r="I29" s="65">
        <v>0</v>
      </c>
      <c r="J29" s="30">
        <f t="shared" si="2"/>
        <v>-100</v>
      </c>
      <c r="K29" s="31">
        <f t="shared" si="3"/>
        <v>-100</v>
      </c>
      <c r="L29" s="84"/>
      <c r="M29" s="85"/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/>
      <c r="M30" s="85"/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534282590</v>
      </c>
      <c r="D31" s="64">
        <v>0</v>
      </c>
      <c r="E31" s="65">
        <f t="shared" si="0"/>
        <v>-534282590</v>
      </c>
      <c r="F31" s="63">
        <v>480903584</v>
      </c>
      <c r="G31" s="64">
        <v>0</v>
      </c>
      <c r="H31" s="65">
        <f t="shared" si="1"/>
        <v>-480903584</v>
      </c>
      <c r="I31" s="65">
        <v>0</v>
      </c>
      <c r="J31" s="30">
        <f t="shared" si="2"/>
        <v>-100</v>
      </c>
      <c r="K31" s="31">
        <f t="shared" si="3"/>
        <v>-100</v>
      </c>
      <c r="L31" s="84"/>
      <c r="M31" s="85"/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743344303</v>
      </c>
      <c r="D32" s="64">
        <v>0</v>
      </c>
      <c r="E32" s="65">
        <f t="shared" si="0"/>
        <v>-743344303</v>
      </c>
      <c r="F32" s="63">
        <v>716363386</v>
      </c>
      <c r="G32" s="64">
        <v>0</v>
      </c>
      <c r="H32" s="65">
        <f t="shared" si="1"/>
        <v>-716363386</v>
      </c>
      <c r="I32" s="65">
        <v>0</v>
      </c>
      <c r="J32" s="30">
        <f t="shared" si="2"/>
        <v>-100</v>
      </c>
      <c r="K32" s="31">
        <f t="shared" si="3"/>
        <v>-100</v>
      </c>
      <c r="L32" s="84"/>
      <c r="M32" s="85"/>
      <c r="N32" s="32">
        <f t="shared" si="4"/>
        <v>0</v>
      </c>
      <c r="O32" s="31">
        <f t="shared" si="5"/>
        <v>0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1776524097</v>
      </c>
      <c r="D33" s="82">
        <v>0</v>
      </c>
      <c r="E33" s="83">
        <f t="shared" si="0"/>
        <v>-1776524097</v>
      </c>
      <c r="F33" s="81">
        <f>SUM(F28:F32)</f>
        <v>1678954000</v>
      </c>
      <c r="G33" s="82">
        <v>0</v>
      </c>
      <c r="H33" s="83">
        <f t="shared" si="1"/>
        <v>-1678954000</v>
      </c>
      <c r="I33" s="83">
        <v>0</v>
      </c>
      <c r="J33" s="58">
        <f t="shared" si="2"/>
        <v>-100</v>
      </c>
      <c r="K33" s="59">
        <f t="shared" si="3"/>
        <v>-100</v>
      </c>
      <c r="L33" s="96"/>
      <c r="M33" s="97"/>
      <c r="N33" s="60">
        <f t="shared" si="4"/>
        <v>0</v>
      </c>
      <c r="O33" s="59">
        <f t="shared" si="5"/>
        <v>0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70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47084892</v>
      </c>
      <c r="D8" s="64">
        <v>42437560</v>
      </c>
      <c r="E8" s="65">
        <f>($D8-$C8)</f>
        <v>-4647332</v>
      </c>
      <c r="F8" s="63">
        <v>49627488</v>
      </c>
      <c r="G8" s="64">
        <v>44389688</v>
      </c>
      <c r="H8" s="65">
        <f>($G8-$F8)</f>
        <v>-5237800</v>
      </c>
      <c r="I8" s="65">
        <v>46431613</v>
      </c>
      <c r="J8" s="30">
        <f>IF($C8=0,0,($E8/$C8)*100)</f>
        <v>-9.870112901607591</v>
      </c>
      <c r="K8" s="31">
        <f>IF($F8=0,0,($H8/$F8)*100)</f>
        <v>-10.554231558123595</v>
      </c>
      <c r="L8" s="84">
        <v>457898670</v>
      </c>
      <c r="M8" s="85">
        <v>482682074</v>
      </c>
      <c r="N8" s="32">
        <f>IF($L8=0,0,($E8/$L8)*100)</f>
        <v>-1.0149258568495076</v>
      </c>
      <c r="O8" s="31">
        <f>IF($M8=0,0,($H8/$M8)*100)</f>
        <v>-1.085144918806328</v>
      </c>
      <c r="P8" s="6"/>
      <c r="Q8" s="33"/>
    </row>
    <row r="9" spans="1:17" ht="12.75">
      <c r="A9" s="3"/>
      <c r="B9" s="29" t="s">
        <v>16</v>
      </c>
      <c r="C9" s="63">
        <v>1383132</v>
      </c>
      <c r="D9" s="64">
        <v>1384434</v>
      </c>
      <c r="E9" s="65">
        <f>($D9-$C9)</f>
        <v>1302</v>
      </c>
      <c r="F9" s="63">
        <v>1457820</v>
      </c>
      <c r="G9" s="64">
        <v>1448118</v>
      </c>
      <c r="H9" s="65">
        <f>($G9-$F9)</f>
        <v>-9702</v>
      </c>
      <c r="I9" s="65">
        <v>1514731</v>
      </c>
      <c r="J9" s="30">
        <f>IF($C9=0,0,($E9/$C9)*100)</f>
        <v>0.09413418242076678</v>
      </c>
      <c r="K9" s="31">
        <f>IF($F9=0,0,($H9/$F9)*100)</f>
        <v>-0.665514261019879</v>
      </c>
      <c r="L9" s="84">
        <v>457898670</v>
      </c>
      <c r="M9" s="85">
        <v>482682074</v>
      </c>
      <c r="N9" s="32">
        <f>IF($L9=0,0,($E9/$L9)*100)</f>
        <v>0.0002843423851831673</v>
      </c>
      <c r="O9" s="31">
        <f>IF($M9=0,0,($H9/$M9)*100)</f>
        <v>-0.0020100187105767677</v>
      </c>
      <c r="P9" s="6"/>
      <c r="Q9" s="33"/>
    </row>
    <row r="10" spans="1:17" ht="12.75">
      <c r="A10" s="3"/>
      <c r="B10" s="29" t="s">
        <v>17</v>
      </c>
      <c r="C10" s="63">
        <v>335377716</v>
      </c>
      <c r="D10" s="64">
        <v>414076676</v>
      </c>
      <c r="E10" s="65">
        <f aca="true" t="shared" si="0" ref="E10:E33">($D10-$C10)</f>
        <v>78698960</v>
      </c>
      <c r="F10" s="63">
        <v>353488056</v>
      </c>
      <c r="G10" s="64">
        <v>436844268</v>
      </c>
      <c r="H10" s="65">
        <f aca="true" t="shared" si="1" ref="H10:H33">($G10-$F10)</f>
        <v>83356212</v>
      </c>
      <c r="I10" s="65">
        <v>458082514</v>
      </c>
      <c r="J10" s="30">
        <f aca="true" t="shared" si="2" ref="J10:J33">IF($C10=0,0,($E10/$C10)*100)</f>
        <v>23.46576896599773</v>
      </c>
      <c r="K10" s="31">
        <f aca="true" t="shared" si="3" ref="K10:K33">IF($F10=0,0,($H10/$F10)*100)</f>
        <v>23.58105474432211</v>
      </c>
      <c r="L10" s="84">
        <v>457898670</v>
      </c>
      <c r="M10" s="85">
        <v>482682074</v>
      </c>
      <c r="N10" s="32">
        <f aca="true" t="shared" si="4" ref="N10:N33">IF($L10=0,0,($E10/$L10)*100)</f>
        <v>17.1869815651572</v>
      </c>
      <c r="O10" s="31">
        <f aca="true" t="shared" si="5" ref="O10:O33">IF($M10=0,0,($H10/$M10)*100)</f>
        <v>17.269382164791143</v>
      </c>
      <c r="P10" s="6"/>
      <c r="Q10" s="33"/>
    </row>
    <row r="11" spans="1:17" ht="16.5">
      <c r="A11" s="7"/>
      <c r="B11" s="34" t="s">
        <v>18</v>
      </c>
      <c r="C11" s="66">
        <f>SUM(C8:C10)</f>
        <v>383845740</v>
      </c>
      <c r="D11" s="67">
        <v>457898670</v>
      </c>
      <c r="E11" s="68">
        <f t="shared" si="0"/>
        <v>74052930</v>
      </c>
      <c r="F11" s="66">
        <f>SUM(F8:F10)</f>
        <v>404573364</v>
      </c>
      <c r="G11" s="67">
        <v>482682074</v>
      </c>
      <c r="H11" s="68">
        <f t="shared" si="1"/>
        <v>78108710</v>
      </c>
      <c r="I11" s="68">
        <v>506028858</v>
      </c>
      <c r="J11" s="35">
        <f t="shared" si="2"/>
        <v>19.292367293173555</v>
      </c>
      <c r="K11" s="36">
        <f t="shared" si="3"/>
        <v>19.306439066512546</v>
      </c>
      <c r="L11" s="86">
        <v>457898670</v>
      </c>
      <c r="M11" s="87">
        <v>482682074</v>
      </c>
      <c r="N11" s="37">
        <f t="shared" si="4"/>
        <v>16.172340050692874</v>
      </c>
      <c r="O11" s="36">
        <f t="shared" si="5"/>
        <v>16.18222722727424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162454416</v>
      </c>
      <c r="D13" s="64">
        <v>168238922</v>
      </c>
      <c r="E13" s="65">
        <f t="shared" si="0"/>
        <v>5784506</v>
      </c>
      <c r="F13" s="63">
        <v>173257800</v>
      </c>
      <c r="G13" s="64">
        <v>174427871</v>
      </c>
      <c r="H13" s="65">
        <f t="shared" si="1"/>
        <v>1170071</v>
      </c>
      <c r="I13" s="65">
        <v>182410885</v>
      </c>
      <c r="J13" s="30">
        <f t="shared" si="2"/>
        <v>3.560694835159175</v>
      </c>
      <c r="K13" s="31">
        <f t="shared" si="3"/>
        <v>0.6753352518616766</v>
      </c>
      <c r="L13" s="84">
        <v>400036015</v>
      </c>
      <c r="M13" s="85">
        <v>414159625</v>
      </c>
      <c r="N13" s="32">
        <f t="shared" si="4"/>
        <v>1.445996306107589</v>
      </c>
      <c r="O13" s="31">
        <f t="shared" si="5"/>
        <v>0.2825169160320734</v>
      </c>
      <c r="P13" s="6"/>
      <c r="Q13" s="33"/>
    </row>
    <row r="14" spans="1:17" ht="12.75">
      <c r="A14" s="3"/>
      <c r="B14" s="29" t="s">
        <v>21</v>
      </c>
      <c r="C14" s="63">
        <v>0</v>
      </c>
      <c r="D14" s="64">
        <v>26652188</v>
      </c>
      <c r="E14" s="65">
        <f t="shared" si="0"/>
        <v>26652188</v>
      </c>
      <c r="F14" s="63">
        <v>0</v>
      </c>
      <c r="G14" s="64">
        <v>27878189</v>
      </c>
      <c r="H14" s="65">
        <f t="shared" si="1"/>
        <v>27878189</v>
      </c>
      <c r="I14" s="65">
        <v>29160585</v>
      </c>
      <c r="J14" s="30">
        <f t="shared" si="2"/>
        <v>0</v>
      </c>
      <c r="K14" s="31">
        <f t="shared" si="3"/>
        <v>0</v>
      </c>
      <c r="L14" s="84">
        <v>400036015</v>
      </c>
      <c r="M14" s="85">
        <v>414159625</v>
      </c>
      <c r="N14" s="32">
        <f t="shared" si="4"/>
        <v>6.662447129916541</v>
      </c>
      <c r="O14" s="31">
        <f t="shared" si="5"/>
        <v>6.731266718719866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400036015</v>
      </c>
      <c r="M15" s="85">
        <v>414159625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400036015</v>
      </c>
      <c r="M16" s="85">
        <v>414159625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164790252</v>
      </c>
      <c r="D17" s="64">
        <v>205144905</v>
      </c>
      <c r="E17" s="65">
        <f t="shared" si="0"/>
        <v>40354653</v>
      </c>
      <c r="F17" s="63">
        <v>174060288</v>
      </c>
      <c r="G17" s="64">
        <v>211853565</v>
      </c>
      <c r="H17" s="65">
        <f t="shared" si="1"/>
        <v>37793277</v>
      </c>
      <c r="I17" s="65">
        <v>221539368</v>
      </c>
      <c r="J17" s="42">
        <f t="shared" si="2"/>
        <v>24.488495229681426</v>
      </c>
      <c r="K17" s="31">
        <f t="shared" si="3"/>
        <v>21.712751044052048</v>
      </c>
      <c r="L17" s="88">
        <v>400036015</v>
      </c>
      <c r="M17" s="85">
        <v>414159625</v>
      </c>
      <c r="N17" s="32">
        <f t="shared" si="4"/>
        <v>10.08775497376155</v>
      </c>
      <c r="O17" s="31">
        <f t="shared" si="5"/>
        <v>9.125292452155373</v>
      </c>
      <c r="P17" s="6"/>
      <c r="Q17" s="33"/>
    </row>
    <row r="18" spans="1:17" ht="16.5">
      <c r="A18" s="3"/>
      <c r="B18" s="34" t="s">
        <v>24</v>
      </c>
      <c r="C18" s="66">
        <f>SUM(C13:C17)</f>
        <v>327244668</v>
      </c>
      <c r="D18" s="67">
        <v>400036015</v>
      </c>
      <c r="E18" s="68">
        <f t="shared" si="0"/>
        <v>72791347</v>
      </c>
      <c r="F18" s="66">
        <f>SUM(F13:F17)</f>
        <v>347318088</v>
      </c>
      <c r="G18" s="67">
        <v>414159625</v>
      </c>
      <c r="H18" s="68">
        <f t="shared" si="1"/>
        <v>66841537</v>
      </c>
      <c r="I18" s="68">
        <v>433110838</v>
      </c>
      <c r="J18" s="43">
        <f t="shared" si="2"/>
        <v>22.24370757356389</v>
      </c>
      <c r="K18" s="36">
        <f t="shared" si="3"/>
        <v>19.245049224156734</v>
      </c>
      <c r="L18" s="89">
        <v>400036015</v>
      </c>
      <c r="M18" s="87">
        <v>414159625</v>
      </c>
      <c r="N18" s="37">
        <f t="shared" si="4"/>
        <v>18.19619840978568</v>
      </c>
      <c r="O18" s="36">
        <f t="shared" si="5"/>
        <v>16.139076086907313</v>
      </c>
      <c r="P18" s="6"/>
      <c r="Q18" s="38"/>
    </row>
    <row r="19" spans="1:17" ht="16.5">
      <c r="A19" s="44"/>
      <c r="B19" s="45" t="s">
        <v>25</v>
      </c>
      <c r="C19" s="72">
        <f>C11-C18</f>
        <v>56601072</v>
      </c>
      <c r="D19" s="73">
        <v>57862655</v>
      </c>
      <c r="E19" s="74">
        <f t="shared" si="0"/>
        <v>1261583</v>
      </c>
      <c r="F19" s="75">
        <f>F11-F18</f>
        <v>57255276</v>
      </c>
      <c r="G19" s="76">
        <v>68522449</v>
      </c>
      <c r="H19" s="77">
        <f t="shared" si="1"/>
        <v>11267173</v>
      </c>
      <c r="I19" s="77">
        <v>72918020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173066000</v>
      </c>
      <c r="M22" s="85">
        <v>172355046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58841136</v>
      </c>
      <c r="D23" s="64">
        <v>57862000</v>
      </c>
      <c r="E23" s="65">
        <f t="shared" si="0"/>
        <v>-979136</v>
      </c>
      <c r="F23" s="63">
        <v>62018556</v>
      </c>
      <c r="G23" s="64">
        <v>47095156</v>
      </c>
      <c r="H23" s="65">
        <f t="shared" si="1"/>
        <v>-14923400</v>
      </c>
      <c r="I23" s="65">
        <v>49260809</v>
      </c>
      <c r="J23" s="30">
        <f t="shared" si="2"/>
        <v>-1.6640331349143227</v>
      </c>
      <c r="K23" s="31">
        <f t="shared" si="3"/>
        <v>-24.06279823735335</v>
      </c>
      <c r="L23" s="84">
        <v>173066000</v>
      </c>
      <c r="M23" s="85">
        <v>172355046</v>
      </c>
      <c r="N23" s="32">
        <f t="shared" si="4"/>
        <v>-0.5657587278841598</v>
      </c>
      <c r="O23" s="31">
        <f t="shared" si="5"/>
        <v>-8.658522245992147</v>
      </c>
      <c r="P23" s="6"/>
      <c r="Q23" s="33"/>
    </row>
    <row r="24" spans="1:17" ht="12.75">
      <c r="A24" s="7"/>
      <c r="B24" s="29" t="s">
        <v>29</v>
      </c>
      <c r="C24" s="63">
        <v>109185108</v>
      </c>
      <c r="D24" s="64">
        <v>115204000</v>
      </c>
      <c r="E24" s="65">
        <f t="shared" si="0"/>
        <v>6018892</v>
      </c>
      <c r="F24" s="63">
        <v>115081092</v>
      </c>
      <c r="G24" s="64">
        <v>125259890</v>
      </c>
      <c r="H24" s="65">
        <f t="shared" si="1"/>
        <v>10178798</v>
      </c>
      <c r="I24" s="65">
        <v>129368021</v>
      </c>
      <c r="J24" s="30">
        <f t="shared" si="2"/>
        <v>5.512557628280223</v>
      </c>
      <c r="K24" s="31">
        <f t="shared" si="3"/>
        <v>8.844891739470112</v>
      </c>
      <c r="L24" s="84">
        <v>173066000</v>
      </c>
      <c r="M24" s="85">
        <v>172355046</v>
      </c>
      <c r="N24" s="32">
        <f t="shared" si="4"/>
        <v>3.477801532363376</v>
      </c>
      <c r="O24" s="31">
        <f t="shared" si="5"/>
        <v>5.905715113208812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173066000</v>
      </c>
      <c r="M25" s="85">
        <v>172355046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168026244</v>
      </c>
      <c r="D26" s="67">
        <v>173066000</v>
      </c>
      <c r="E26" s="68">
        <f t="shared" si="0"/>
        <v>5039756</v>
      </c>
      <c r="F26" s="66">
        <f>SUM(F22:F25)</f>
        <v>177099648</v>
      </c>
      <c r="G26" s="67">
        <v>172355046</v>
      </c>
      <c r="H26" s="68">
        <f t="shared" si="1"/>
        <v>-4744602</v>
      </c>
      <c r="I26" s="68">
        <v>178628830</v>
      </c>
      <c r="J26" s="43">
        <f t="shared" si="2"/>
        <v>2.9993862149296153</v>
      </c>
      <c r="K26" s="36">
        <f t="shared" si="3"/>
        <v>-2.67905783754014</v>
      </c>
      <c r="L26" s="89">
        <v>173066000</v>
      </c>
      <c r="M26" s="87">
        <v>172355046</v>
      </c>
      <c r="N26" s="37">
        <f t="shared" si="4"/>
        <v>2.912042804479216</v>
      </c>
      <c r="O26" s="36">
        <f t="shared" si="5"/>
        <v>-2.752807132783336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173066000</v>
      </c>
      <c r="M28" s="85">
        <v>172355046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21164832</v>
      </c>
      <c r="D29" s="64">
        <v>13340000</v>
      </c>
      <c r="E29" s="65">
        <f t="shared" si="0"/>
        <v>-7824832</v>
      </c>
      <c r="F29" s="63">
        <v>22307760</v>
      </c>
      <c r="G29" s="64">
        <v>16594000</v>
      </c>
      <c r="H29" s="65">
        <f t="shared" si="1"/>
        <v>-5713760</v>
      </c>
      <c r="I29" s="65">
        <v>15035276</v>
      </c>
      <c r="J29" s="30">
        <f t="shared" si="2"/>
        <v>-36.97091477031332</v>
      </c>
      <c r="K29" s="31">
        <f t="shared" si="3"/>
        <v>-25.613329173345956</v>
      </c>
      <c r="L29" s="84">
        <v>173066000</v>
      </c>
      <c r="M29" s="85">
        <v>172355046</v>
      </c>
      <c r="N29" s="32">
        <f t="shared" si="4"/>
        <v>-4.52129938867253</v>
      </c>
      <c r="O29" s="31">
        <f t="shared" si="5"/>
        <v>-3.315110368164097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173066000</v>
      </c>
      <c r="M30" s="85">
        <v>172355046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88584504</v>
      </c>
      <c r="D31" s="64">
        <v>72860058</v>
      </c>
      <c r="E31" s="65">
        <f t="shared" si="0"/>
        <v>-15724446</v>
      </c>
      <c r="F31" s="63">
        <v>93368052</v>
      </c>
      <c r="G31" s="64">
        <v>78502388</v>
      </c>
      <c r="H31" s="65">
        <f t="shared" si="1"/>
        <v>-14865664</v>
      </c>
      <c r="I31" s="65">
        <v>82781722</v>
      </c>
      <c r="J31" s="30">
        <f t="shared" si="2"/>
        <v>-17.75078630005085</v>
      </c>
      <c r="K31" s="31">
        <f t="shared" si="3"/>
        <v>-15.921574544577624</v>
      </c>
      <c r="L31" s="84">
        <v>173066000</v>
      </c>
      <c r="M31" s="85">
        <v>172355046</v>
      </c>
      <c r="N31" s="32">
        <f t="shared" si="4"/>
        <v>-9.085808882160563</v>
      </c>
      <c r="O31" s="31">
        <f t="shared" si="5"/>
        <v>-8.625023952011245</v>
      </c>
      <c r="P31" s="6"/>
      <c r="Q31" s="33"/>
    </row>
    <row r="32" spans="1:17" ht="12.75">
      <c r="A32" s="7"/>
      <c r="B32" s="29" t="s">
        <v>36</v>
      </c>
      <c r="C32" s="63">
        <v>58276908</v>
      </c>
      <c r="D32" s="64">
        <v>86865942</v>
      </c>
      <c r="E32" s="65">
        <f t="shared" si="0"/>
        <v>28589034</v>
      </c>
      <c r="F32" s="63">
        <v>61423836</v>
      </c>
      <c r="G32" s="64">
        <v>77258658</v>
      </c>
      <c r="H32" s="65">
        <f t="shared" si="1"/>
        <v>15834822</v>
      </c>
      <c r="I32" s="65">
        <v>80811832</v>
      </c>
      <c r="J32" s="30">
        <f t="shared" si="2"/>
        <v>49.057225204878755</v>
      </c>
      <c r="K32" s="31">
        <f t="shared" si="3"/>
        <v>25.77960451704775</v>
      </c>
      <c r="L32" s="84">
        <v>173066000</v>
      </c>
      <c r="M32" s="85">
        <v>172355046</v>
      </c>
      <c r="N32" s="32">
        <f t="shared" si="4"/>
        <v>16.51915107531231</v>
      </c>
      <c r="O32" s="31">
        <f t="shared" si="5"/>
        <v>9.187327187392007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168026244</v>
      </c>
      <c r="D33" s="82">
        <v>173066000</v>
      </c>
      <c r="E33" s="83">
        <f t="shared" si="0"/>
        <v>5039756</v>
      </c>
      <c r="F33" s="81">
        <f>SUM(F28:F32)</f>
        <v>177099648</v>
      </c>
      <c r="G33" s="82">
        <v>172355046</v>
      </c>
      <c r="H33" s="83">
        <f t="shared" si="1"/>
        <v>-4744602</v>
      </c>
      <c r="I33" s="83">
        <v>178628830</v>
      </c>
      <c r="J33" s="58">
        <f t="shared" si="2"/>
        <v>2.9993862149296153</v>
      </c>
      <c r="K33" s="59">
        <f t="shared" si="3"/>
        <v>-2.67905783754014</v>
      </c>
      <c r="L33" s="96">
        <v>173066000</v>
      </c>
      <c r="M33" s="97">
        <v>172355046</v>
      </c>
      <c r="N33" s="60">
        <f t="shared" si="4"/>
        <v>2.912042804479216</v>
      </c>
      <c r="O33" s="59">
        <f t="shared" si="5"/>
        <v>-2.752807132783336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71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9336152</v>
      </c>
      <c r="D8" s="64">
        <v>10653940</v>
      </c>
      <c r="E8" s="65">
        <f>($D8-$C8)</f>
        <v>1317788</v>
      </c>
      <c r="F8" s="63">
        <v>9844964</v>
      </c>
      <c r="G8" s="64">
        <v>11144020</v>
      </c>
      <c r="H8" s="65">
        <f>($G8-$F8)</f>
        <v>1299056</v>
      </c>
      <c r="I8" s="65">
        <v>11656644</v>
      </c>
      <c r="J8" s="30">
        <f>IF($C8=0,0,($E8/$C8)*100)</f>
        <v>14.114894444734832</v>
      </c>
      <c r="K8" s="31">
        <f>IF($F8=0,0,($H8/$F8)*100)</f>
        <v>13.195132049238575</v>
      </c>
      <c r="L8" s="84">
        <v>204703851</v>
      </c>
      <c r="M8" s="85">
        <v>214120226</v>
      </c>
      <c r="N8" s="32">
        <f>IF($L8=0,0,($E8/$L8)*100)</f>
        <v>0.6437533996368247</v>
      </c>
      <c r="O8" s="31">
        <f>IF($M8=0,0,($H8/$M8)*100)</f>
        <v>0.6066946706846834</v>
      </c>
      <c r="P8" s="6"/>
      <c r="Q8" s="33"/>
    </row>
    <row r="9" spans="1:17" ht="12.75">
      <c r="A9" s="3"/>
      <c r="B9" s="29" t="s">
        <v>16</v>
      </c>
      <c r="C9" s="63">
        <v>1108808</v>
      </c>
      <c r="D9" s="64">
        <v>1603548</v>
      </c>
      <c r="E9" s="65">
        <f>($D9-$C9)</f>
        <v>494740</v>
      </c>
      <c r="F9" s="63">
        <v>1168684</v>
      </c>
      <c r="G9" s="64">
        <v>1677311</v>
      </c>
      <c r="H9" s="65">
        <f>($G9-$F9)</f>
        <v>508627</v>
      </c>
      <c r="I9" s="65">
        <v>1754468</v>
      </c>
      <c r="J9" s="30">
        <f>IF($C9=0,0,($E9/$C9)*100)</f>
        <v>44.61908644237776</v>
      </c>
      <c r="K9" s="31">
        <f>IF($F9=0,0,($H9/$F9)*100)</f>
        <v>43.52134537650896</v>
      </c>
      <c r="L9" s="84">
        <v>204703851</v>
      </c>
      <c r="M9" s="85">
        <v>214120226</v>
      </c>
      <c r="N9" s="32">
        <f>IF($L9=0,0,($E9/$L9)*100)</f>
        <v>0.24168573164752039</v>
      </c>
      <c r="O9" s="31">
        <f>IF($M9=0,0,($H9/$M9)*100)</f>
        <v>0.23754271583853082</v>
      </c>
      <c r="P9" s="6"/>
      <c r="Q9" s="33"/>
    </row>
    <row r="10" spans="1:17" ht="12.75">
      <c r="A10" s="3"/>
      <c r="B10" s="29" t="s">
        <v>17</v>
      </c>
      <c r="C10" s="63">
        <v>193079435</v>
      </c>
      <c r="D10" s="64">
        <v>192446363</v>
      </c>
      <c r="E10" s="65">
        <f aca="true" t="shared" si="0" ref="E10:E33">($D10-$C10)</f>
        <v>-633072</v>
      </c>
      <c r="F10" s="63">
        <v>204951286</v>
      </c>
      <c r="G10" s="64">
        <v>201298895</v>
      </c>
      <c r="H10" s="65">
        <f aca="true" t="shared" si="1" ref="H10:H33">($G10-$F10)</f>
        <v>-3652391</v>
      </c>
      <c r="I10" s="65">
        <v>210558648</v>
      </c>
      <c r="J10" s="30">
        <f aca="true" t="shared" si="2" ref="J10:J33">IF($C10=0,0,($E10/$C10)*100)</f>
        <v>-0.3278816306873904</v>
      </c>
      <c r="K10" s="31">
        <f aca="true" t="shared" si="3" ref="K10:K33">IF($F10=0,0,($H10/$F10)*100)</f>
        <v>-1.7820776201423787</v>
      </c>
      <c r="L10" s="84">
        <v>204703851</v>
      </c>
      <c r="M10" s="85">
        <v>214120226</v>
      </c>
      <c r="N10" s="32">
        <f aca="true" t="shared" si="4" ref="N10:N33">IF($L10=0,0,($E10/$L10)*100)</f>
        <v>-0.3092623792407306</v>
      </c>
      <c r="O10" s="31">
        <f aca="true" t="shared" si="5" ref="O10:O33">IF($M10=0,0,($H10/$M10)*100)</f>
        <v>-1.7057664603810012</v>
      </c>
      <c r="P10" s="6"/>
      <c r="Q10" s="33"/>
    </row>
    <row r="11" spans="1:17" ht="16.5">
      <c r="A11" s="7"/>
      <c r="B11" s="34" t="s">
        <v>18</v>
      </c>
      <c r="C11" s="66">
        <f>SUM(C8:C10)</f>
        <v>203524395</v>
      </c>
      <c r="D11" s="67">
        <v>204703851</v>
      </c>
      <c r="E11" s="68">
        <f t="shared" si="0"/>
        <v>1179456</v>
      </c>
      <c r="F11" s="66">
        <f>SUM(F8:F10)</f>
        <v>215964934</v>
      </c>
      <c r="G11" s="67">
        <v>214120226</v>
      </c>
      <c r="H11" s="68">
        <f t="shared" si="1"/>
        <v>-1844708</v>
      </c>
      <c r="I11" s="68">
        <v>223969760</v>
      </c>
      <c r="J11" s="35">
        <f t="shared" si="2"/>
        <v>0.5795157872843695</v>
      </c>
      <c r="K11" s="36">
        <f t="shared" si="3"/>
        <v>-0.8541701496780953</v>
      </c>
      <c r="L11" s="86">
        <v>204703851</v>
      </c>
      <c r="M11" s="87">
        <v>214120226</v>
      </c>
      <c r="N11" s="37">
        <f t="shared" si="4"/>
        <v>0.5761767520436145</v>
      </c>
      <c r="O11" s="36">
        <f t="shared" si="5"/>
        <v>-0.8615290738577869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85519470</v>
      </c>
      <c r="D13" s="64">
        <v>63842476</v>
      </c>
      <c r="E13" s="65">
        <f t="shared" si="0"/>
        <v>-21676994</v>
      </c>
      <c r="F13" s="63">
        <v>91078248</v>
      </c>
      <c r="G13" s="64">
        <v>66779226</v>
      </c>
      <c r="H13" s="65">
        <f t="shared" si="1"/>
        <v>-24299022</v>
      </c>
      <c r="I13" s="65">
        <v>69851074</v>
      </c>
      <c r="J13" s="30">
        <f t="shared" si="2"/>
        <v>-25.347437256100864</v>
      </c>
      <c r="K13" s="31">
        <f t="shared" si="3"/>
        <v>-26.679281314238718</v>
      </c>
      <c r="L13" s="84">
        <v>227227729</v>
      </c>
      <c r="M13" s="85">
        <v>237680199</v>
      </c>
      <c r="N13" s="32">
        <f t="shared" si="4"/>
        <v>-9.539766161197695</v>
      </c>
      <c r="O13" s="31">
        <f t="shared" si="5"/>
        <v>-10.22341032287675</v>
      </c>
      <c r="P13" s="6"/>
      <c r="Q13" s="33"/>
    </row>
    <row r="14" spans="1:17" ht="12.75">
      <c r="A14" s="3"/>
      <c r="B14" s="29" t="s">
        <v>21</v>
      </c>
      <c r="C14" s="63">
        <v>6985516</v>
      </c>
      <c r="D14" s="64">
        <v>5000000</v>
      </c>
      <c r="E14" s="65">
        <f t="shared" si="0"/>
        <v>-1985516</v>
      </c>
      <c r="F14" s="63">
        <v>7348762</v>
      </c>
      <c r="G14" s="64">
        <v>5230000</v>
      </c>
      <c r="H14" s="65">
        <f t="shared" si="1"/>
        <v>-2118762</v>
      </c>
      <c r="I14" s="65">
        <v>5470580</v>
      </c>
      <c r="J14" s="30">
        <f t="shared" si="2"/>
        <v>-28.423326208114048</v>
      </c>
      <c r="K14" s="31">
        <f t="shared" si="3"/>
        <v>-28.831550130484562</v>
      </c>
      <c r="L14" s="84">
        <v>227227729</v>
      </c>
      <c r="M14" s="85">
        <v>237680199</v>
      </c>
      <c r="N14" s="32">
        <f t="shared" si="4"/>
        <v>-0.8738000457681817</v>
      </c>
      <c r="O14" s="31">
        <f t="shared" si="5"/>
        <v>-0.8914339557583423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227227729</v>
      </c>
      <c r="M15" s="85">
        <v>237680199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227227729</v>
      </c>
      <c r="M16" s="85">
        <v>237680199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144442481</v>
      </c>
      <c r="D17" s="64">
        <v>158385253</v>
      </c>
      <c r="E17" s="65">
        <f t="shared" si="0"/>
        <v>13942772</v>
      </c>
      <c r="F17" s="63">
        <v>152119133</v>
      </c>
      <c r="G17" s="64">
        <v>165670973</v>
      </c>
      <c r="H17" s="65">
        <f t="shared" si="1"/>
        <v>13551840</v>
      </c>
      <c r="I17" s="65">
        <v>173291844</v>
      </c>
      <c r="J17" s="42">
        <f t="shared" si="2"/>
        <v>9.652819519210556</v>
      </c>
      <c r="K17" s="31">
        <f t="shared" si="3"/>
        <v>8.908701839629863</v>
      </c>
      <c r="L17" s="88">
        <v>227227729</v>
      </c>
      <c r="M17" s="85">
        <v>237680199</v>
      </c>
      <c r="N17" s="32">
        <f t="shared" si="4"/>
        <v>6.136034568210643</v>
      </c>
      <c r="O17" s="31">
        <f t="shared" si="5"/>
        <v>5.701711819923207</v>
      </c>
      <c r="P17" s="6"/>
      <c r="Q17" s="33"/>
    </row>
    <row r="18" spans="1:17" ht="16.5">
      <c r="A18" s="3"/>
      <c r="B18" s="34" t="s">
        <v>24</v>
      </c>
      <c r="C18" s="66">
        <f>SUM(C13:C17)</f>
        <v>236947467</v>
      </c>
      <c r="D18" s="67">
        <v>227227729</v>
      </c>
      <c r="E18" s="68">
        <f t="shared" si="0"/>
        <v>-9719738</v>
      </c>
      <c r="F18" s="66">
        <f>SUM(F13:F17)</f>
        <v>250546143</v>
      </c>
      <c r="G18" s="67">
        <v>237680199</v>
      </c>
      <c r="H18" s="68">
        <f t="shared" si="1"/>
        <v>-12865944</v>
      </c>
      <c r="I18" s="68">
        <v>248613498</v>
      </c>
      <c r="J18" s="43">
        <f t="shared" si="2"/>
        <v>-4.102064530615978</v>
      </c>
      <c r="K18" s="36">
        <f t="shared" si="3"/>
        <v>-5.135159474396699</v>
      </c>
      <c r="L18" s="89">
        <v>227227729</v>
      </c>
      <c r="M18" s="87">
        <v>237680199</v>
      </c>
      <c r="N18" s="37">
        <f t="shared" si="4"/>
        <v>-4.277531638755233</v>
      </c>
      <c r="O18" s="36">
        <f t="shared" si="5"/>
        <v>-5.4131324587118845</v>
      </c>
      <c r="P18" s="6"/>
      <c r="Q18" s="38"/>
    </row>
    <row r="19" spans="1:17" ht="16.5">
      <c r="A19" s="44"/>
      <c r="B19" s="45" t="s">
        <v>25</v>
      </c>
      <c r="C19" s="72">
        <f>C11-C18</f>
        <v>-33423072</v>
      </c>
      <c r="D19" s="73">
        <v>-22523878</v>
      </c>
      <c r="E19" s="74">
        <f t="shared" si="0"/>
        <v>10899194</v>
      </c>
      <c r="F19" s="75">
        <f>F11-F18</f>
        <v>-34581209</v>
      </c>
      <c r="G19" s="76">
        <v>-23559973</v>
      </c>
      <c r="H19" s="77">
        <f t="shared" si="1"/>
        <v>11021236</v>
      </c>
      <c r="I19" s="77">
        <v>-24643738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98984349</v>
      </c>
      <c r="M22" s="85">
        <v>103537631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3809081</v>
      </c>
      <c r="D23" s="64">
        <v>15944350</v>
      </c>
      <c r="E23" s="65">
        <f t="shared" si="0"/>
        <v>12135269</v>
      </c>
      <c r="F23" s="63">
        <v>4007155</v>
      </c>
      <c r="G23" s="64">
        <v>16677792</v>
      </c>
      <c r="H23" s="65">
        <f t="shared" si="1"/>
        <v>12670637</v>
      </c>
      <c r="I23" s="65">
        <v>17444968</v>
      </c>
      <c r="J23" s="30">
        <f t="shared" si="2"/>
        <v>318.58784310441285</v>
      </c>
      <c r="K23" s="31">
        <f t="shared" si="3"/>
        <v>316.20032167460454</v>
      </c>
      <c r="L23" s="84">
        <v>98984349</v>
      </c>
      <c r="M23" s="85">
        <v>103537631</v>
      </c>
      <c r="N23" s="32">
        <f t="shared" si="4"/>
        <v>12.259785635403835</v>
      </c>
      <c r="O23" s="31">
        <f t="shared" si="5"/>
        <v>12.237711909788626</v>
      </c>
      <c r="P23" s="6"/>
      <c r="Q23" s="33"/>
    </row>
    <row r="24" spans="1:17" ht="12.75">
      <c r="A24" s="7"/>
      <c r="B24" s="29" t="s">
        <v>29</v>
      </c>
      <c r="C24" s="63">
        <v>64377000</v>
      </c>
      <c r="D24" s="64">
        <v>83039999</v>
      </c>
      <c r="E24" s="65">
        <f t="shared" si="0"/>
        <v>18662999</v>
      </c>
      <c r="F24" s="63">
        <v>48168000</v>
      </c>
      <c r="G24" s="64">
        <v>86859839</v>
      </c>
      <c r="H24" s="65">
        <f t="shared" si="1"/>
        <v>38691839</v>
      </c>
      <c r="I24" s="65">
        <v>90855389</v>
      </c>
      <c r="J24" s="30">
        <f t="shared" si="2"/>
        <v>28.990165742423535</v>
      </c>
      <c r="K24" s="31">
        <f t="shared" si="3"/>
        <v>80.32685392791895</v>
      </c>
      <c r="L24" s="84">
        <v>98984349</v>
      </c>
      <c r="M24" s="85">
        <v>103537631</v>
      </c>
      <c r="N24" s="32">
        <f t="shared" si="4"/>
        <v>18.854494865647904</v>
      </c>
      <c r="O24" s="31">
        <f t="shared" si="5"/>
        <v>37.36983223037043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98984349</v>
      </c>
      <c r="M25" s="85">
        <v>103537631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68186081</v>
      </c>
      <c r="D26" s="67">
        <v>98984349</v>
      </c>
      <c r="E26" s="68">
        <f t="shared" si="0"/>
        <v>30798268</v>
      </c>
      <c r="F26" s="66">
        <f>SUM(F22:F25)</f>
        <v>52175155</v>
      </c>
      <c r="G26" s="67">
        <v>103537631</v>
      </c>
      <c r="H26" s="68">
        <f t="shared" si="1"/>
        <v>51362476</v>
      </c>
      <c r="I26" s="68">
        <v>108300357</v>
      </c>
      <c r="J26" s="43">
        <f t="shared" si="2"/>
        <v>45.16796910501426</v>
      </c>
      <c r="K26" s="36">
        <f t="shared" si="3"/>
        <v>98.44240232731461</v>
      </c>
      <c r="L26" s="89">
        <v>98984349</v>
      </c>
      <c r="M26" s="87">
        <v>103537631</v>
      </c>
      <c r="N26" s="37">
        <f t="shared" si="4"/>
        <v>31.114280501051738</v>
      </c>
      <c r="O26" s="36">
        <f t="shared" si="5"/>
        <v>49.60754414015905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98984349</v>
      </c>
      <c r="M28" s="85">
        <v>103537631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7190000</v>
      </c>
      <c r="D29" s="64">
        <v>3906000</v>
      </c>
      <c r="E29" s="65">
        <f t="shared" si="0"/>
        <v>-3284000</v>
      </c>
      <c r="F29" s="63">
        <v>9504000</v>
      </c>
      <c r="G29" s="64">
        <v>4085676</v>
      </c>
      <c r="H29" s="65">
        <f t="shared" si="1"/>
        <v>-5418324</v>
      </c>
      <c r="I29" s="65">
        <v>4273617</v>
      </c>
      <c r="J29" s="30">
        <f t="shared" si="2"/>
        <v>-45.674547983310156</v>
      </c>
      <c r="K29" s="31">
        <f t="shared" si="3"/>
        <v>-57.010984848484846</v>
      </c>
      <c r="L29" s="84">
        <v>98984349</v>
      </c>
      <c r="M29" s="85">
        <v>103537631</v>
      </c>
      <c r="N29" s="32">
        <f t="shared" si="4"/>
        <v>-3.317696214782399</v>
      </c>
      <c r="O29" s="31">
        <f t="shared" si="5"/>
        <v>-5.233192944119033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98984349</v>
      </c>
      <c r="M30" s="85">
        <v>103537631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57187000</v>
      </c>
      <c r="D31" s="64">
        <v>80797999</v>
      </c>
      <c r="E31" s="65">
        <f t="shared" si="0"/>
        <v>23610999</v>
      </c>
      <c r="F31" s="63">
        <v>38664000</v>
      </c>
      <c r="G31" s="64">
        <v>84514707</v>
      </c>
      <c r="H31" s="65">
        <f t="shared" si="1"/>
        <v>45850707</v>
      </c>
      <c r="I31" s="65">
        <v>88402381</v>
      </c>
      <c r="J31" s="30">
        <f t="shared" si="2"/>
        <v>41.28735376921328</v>
      </c>
      <c r="K31" s="31">
        <f t="shared" si="3"/>
        <v>118.58759310986964</v>
      </c>
      <c r="L31" s="84">
        <v>98984349</v>
      </c>
      <c r="M31" s="85">
        <v>103537631</v>
      </c>
      <c r="N31" s="32">
        <f t="shared" si="4"/>
        <v>23.853264923730517</v>
      </c>
      <c r="O31" s="31">
        <f t="shared" si="5"/>
        <v>44.284098986193726</v>
      </c>
      <c r="P31" s="6"/>
      <c r="Q31" s="33"/>
    </row>
    <row r="32" spans="1:17" ht="12.75">
      <c r="A32" s="7"/>
      <c r="B32" s="29" t="s">
        <v>36</v>
      </c>
      <c r="C32" s="63">
        <v>3809081</v>
      </c>
      <c r="D32" s="64">
        <v>14280350</v>
      </c>
      <c r="E32" s="65">
        <f t="shared" si="0"/>
        <v>10471269</v>
      </c>
      <c r="F32" s="63">
        <v>4007155</v>
      </c>
      <c r="G32" s="64">
        <v>14937248</v>
      </c>
      <c r="H32" s="65">
        <f t="shared" si="1"/>
        <v>10930093</v>
      </c>
      <c r="I32" s="65">
        <v>15624359</v>
      </c>
      <c r="J32" s="30">
        <f t="shared" si="2"/>
        <v>274.9027652601769</v>
      </c>
      <c r="K32" s="31">
        <f t="shared" si="3"/>
        <v>272.76441764793225</v>
      </c>
      <c r="L32" s="84">
        <v>98984349</v>
      </c>
      <c r="M32" s="85">
        <v>103537631</v>
      </c>
      <c r="N32" s="32">
        <f t="shared" si="4"/>
        <v>10.578711792103618</v>
      </c>
      <c r="O32" s="31">
        <f t="shared" si="5"/>
        <v>10.556638098084358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68186081</v>
      </c>
      <c r="D33" s="82">
        <v>98984349</v>
      </c>
      <c r="E33" s="83">
        <f t="shared" si="0"/>
        <v>30798268</v>
      </c>
      <c r="F33" s="81">
        <f>SUM(F28:F32)</f>
        <v>52175155</v>
      </c>
      <c r="G33" s="82">
        <v>103537631</v>
      </c>
      <c r="H33" s="83">
        <f t="shared" si="1"/>
        <v>51362476</v>
      </c>
      <c r="I33" s="83">
        <v>108300357</v>
      </c>
      <c r="J33" s="58">
        <f t="shared" si="2"/>
        <v>45.16796910501426</v>
      </c>
      <c r="K33" s="59">
        <f t="shared" si="3"/>
        <v>98.44240232731461</v>
      </c>
      <c r="L33" s="96">
        <v>98984349</v>
      </c>
      <c r="M33" s="97">
        <v>103537631</v>
      </c>
      <c r="N33" s="60">
        <f t="shared" si="4"/>
        <v>31.114280501051738</v>
      </c>
      <c r="O33" s="59">
        <f t="shared" si="5"/>
        <v>49.60754414015905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72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15843779</v>
      </c>
      <c r="D8" s="64">
        <v>16615947</v>
      </c>
      <c r="E8" s="65">
        <f>($D8-$C8)</f>
        <v>772168</v>
      </c>
      <c r="F8" s="63">
        <v>16793653</v>
      </c>
      <c r="G8" s="64">
        <v>16680571</v>
      </c>
      <c r="H8" s="65">
        <f>($G8-$F8)</f>
        <v>-113082</v>
      </c>
      <c r="I8" s="65">
        <v>17714766</v>
      </c>
      <c r="J8" s="30">
        <f>IF($C8=0,0,($E8/$C8)*100)</f>
        <v>4.8736352608806275</v>
      </c>
      <c r="K8" s="31">
        <f>IF($F8=0,0,($H8/$F8)*100)</f>
        <v>-0.6733615372426713</v>
      </c>
      <c r="L8" s="84">
        <v>417286862</v>
      </c>
      <c r="M8" s="85">
        <v>429530308</v>
      </c>
      <c r="N8" s="32">
        <f>IF($L8=0,0,($E8/$L8)*100)</f>
        <v>0.18504488645990488</v>
      </c>
      <c r="O8" s="31">
        <f>IF($M8=0,0,($H8/$M8)*100)</f>
        <v>-0.02632689658770249</v>
      </c>
      <c r="P8" s="6"/>
      <c r="Q8" s="33"/>
    </row>
    <row r="9" spans="1:17" ht="12.75">
      <c r="A9" s="3"/>
      <c r="B9" s="29" t="s">
        <v>16</v>
      </c>
      <c r="C9" s="63">
        <v>253946</v>
      </c>
      <c r="D9" s="64">
        <v>259324</v>
      </c>
      <c r="E9" s="65">
        <f>($D9-$C9)</f>
        <v>5378</v>
      </c>
      <c r="F9" s="63">
        <v>268326</v>
      </c>
      <c r="G9" s="64">
        <v>318644</v>
      </c>
      <c r="H9" s="65">
        <f>($G9-$F9)</f>
        <v>50318</v>
      </c>
      <c r="I9" s="65">
        <v>338401</v>
      </c>
      <c r="J9" s="30">
        <f>IF($C9=0,0,($E9/$C9)*100)</f>
        <v>2.1177730698652466</v>
      </c>
      <c r="K9" s="31">
        <f>IF($F9=0,0,($H9/$F9)*100)</f>
        <v>18.752562181823603</v>
      </c>
      <c r="L9" s="84">
        <v>417286862</v>
      </c>
      <c r="M9" s="85">
        <v>429530308</v>
      </c>
      <c r="N9" s="32">
        <f>IF($L9=0,0,($E9/$L9)*100)</f>
        <v>0.0012888016589412776</v>
      </c>
      <c r="O9" s="31">
        <f>IF($M9=0,0,($H9/$M9)*100)</f>
        <v>0.011714656466104367</v>
      </c>
      <c r="P9" s="6"/>
      <c r="Q9" s="33"/>
    </row>
    <row r="10" spans="1:17" ht="12.75">
      <c r="A10" s="3"/>
      <c r="B10" s="29" t="s">
        <v>17</v>
      </c>
      <c r="C10" s="63">
        <v>404139599</v>
      </c>
      <c r="D10" s="64">
        <v>400411591</v>
      </c>
      <c r="E10" s="65">
        <f aca="true" t="shared" si="0" ref="E10:E33">($D10-$C10)</f>
        <v>-3728008</v>
      </c>
      <c r="F10" s="63">
        <v>424974808</v>
      </c>
      <c r="G10" s="64">
        <v>412531093</v>
      </c>
      <c r="H10" s="65">
        <f aca="true" t="shared" si="1" ref="H10:H33">($G10-$F10)</f>
        <v>-12443715</v>
      </c>
      <c r="I10" s="65">
        <v>439353738</v>
      </c>
      <c r="J10" s="30">
        <f aca="true" t="shared" si="2" ref="J10:J33">IF($C10=0,0,($E10/$C10)*100)</f>
        <v>-0.9224555102307606</v>
      </c>
      <c r="K10" s="31">
        <f aca="true" t="shared" si="3" ref="K10:K33">IF($F10=0,0,($H10/$F10)*100)</f>
        <v>-2.9281065055507947</v>
      </c>
      <c r="L10" s="84">
        <v>417286862</v>
      </c>
      <c r="M10" s="85">
        <v>429530308</v>
      </c>
      <c r="N10" s="32">
        <f aca="true" t="shared" si="4" ref="N10:N33">IF($L10=0,0,($E10/$L10)*100)</f>
        <v>-0.8933921336828475</v>
      </c>
      <c r="O10" s="31">
        <f aca="true" t="shared" si="5" ref="O10:O33">IF($M10=0,0,($H10/$M10)*100)</f>
        <v>-2.897051679063355</v>
      </c>
      <c r="P10" s="6"/>
      <c r="Q10" s="33"/>
    </row>
    <row r="11" spans="1:17" ht="16.5">
      <c r="A11" s="7"/>
      <c r="B11" s="34" t="s">
        <v>18</v>
      </c>
      <c r="C11" s="66">
        <f>SUM(C8:C10)</f>
        <v>420237324</v>
      </c>
      <c r="D11" s="67">
        <v>417286862</v>
      </c>
      <c r="E11" s="68">
        <f t="shared" si="0"/>
        <v>-2950462</v>
      </c>
      <c r="F11" s="66">
        <f>SUM(F8:F10)</f>
        <v>442036787</v>
      </c>
      <c r="G11" s="67">
        <v>429530308</v>
      </c>
      <c r="H11" s="68">
        <f t="shared" si="1"/>
        <v>-12506479</v>
      </c>
      <c r="I11" s="68">
        <v>457406905</v>
      </c>
      <c r="J11" s="35">
        <f t="shared" si="2"/>
        <v>-0.7020942290218848</v>
      </c>
      <c r="K11" s="36">
        <f t="shared" si="3"/>
        <v>-2.8292846586091938</v>
      </c>
      <c r="L11" s="86">
        <v>417286862</v>
      </c>
      <c r="M11" s="87">
        <v>429530308</v>
      </c>
      <c r="N11" s="37">
        <f t="shared" si="4"/>
        <v>-0.7070584455640014</v>
      </c>
      <c r="O11" s="36">
        <f t="shared" si="5"/>
        <v>-2.911663919184953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156514120</v>
      </c>
      <c r="D13" s="64">
        <v>164508200</v>
      </c>
      <c r="E13" s="65">
        <f t="shared" si="0"/>
        <v>7994080</v>
      </c>
      <c r="F13" s="63">
        <v>168252672</v>
      </c>
      <c r="G13" s="64">
        <v>165136559</v>
      </c>
      <c r="H13" s="65">
        <f t="shared" si="1"/>
        <v>-3116113</v>
      </c>
      <c r="I13" s="65">
        <v>175847647</v>
      </c>
      <c r="J13" s="30">
        <f t="shared" si="2"/>
        <v>5.107577514412118</v>
      </c>
      <c r="K13" s="31">
        <f t="shared" si="3"/>
        <v>-1.852043692952466</v>
      </c>
      <c r="L13" s="84">
        <v>397919854</v>
      </c>
      <c r="M13" s="85">
        <v>414183701</v>
      </c>
      <c r="N13" s="32">
        <f t="shared" si="4"/>
        <v>2.0089673635636185</v>
      </c>
      <c r="O13" s="31">
        <f t="shared" si="5"/>
        <v>-0.7523504648967343</v>
      </c>
      <c r="P13" s="6"/>
      <c r="Q13" s="33"/>
    </row>
    <row r="14" spans="1:17" ht="12.75">
      <c r="A14" s="3"/>
      <c r="B14" s="29" t="s">
        <v>21</v>
      </c>
      <c r="C14" s="63">
        <v>3562936</v>
      </c>
      <c r="D14" s="64">
        <v>3697386</v>
      </c>
      <c r="E14" s="65">
        <f t="shared" si="0"/>
        <v>134450</v>
      </c>
      <c r="F14" s="63">
        <v>3776712</v>
      </c>
      <c r="G14" s="64">
        <v>3915532</v>
      </c>
      <c r="H14" s="65">
        <f t="shared" si="1"/>
        <v>138820</v>
      </c>
      <c r="I14" s="65">
        <v>4158295</v>
      </c>
      <c r="J14" s="30">
        <f t="shared" si="2"/>
        <v>3.7735732553152794</v>
      </c>
      <c r="K14" s="31">
        <f t="shared" si="3"/>
        <v>3.675684034154577</v>
      </c>
      <c r="L14" s="84">
        <v>397919854</v>
      </c>
      <c r="M14" s="85">
        <v>414183701</v>
      </c>
      <c r="N14" s="32">
        <f t="shared" si="4"/>
        <v>0.033788211030053306</v>
      </c>
      <c r="O14" s="31">
        <f t="shared" si="5"/>
        <v>0.03351652893748226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397919854</v>
      </c>
      <c r="M15" s="85">
        <v>414183701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397919854</v>
      </c>
      <c r="M16" s="85">
        <v>414183701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236916730</v>
      </c>
      <c r="D17" s="64">
        <v>229714268</v>
      </c>
      <c r="E17" s="65">
        <f t="shared" si="0"/>
        <v>-7202462</v>
      </c>
      <c r="F17" s="63">
        <v>250733345</v>
      </c>
      <c r="G17" s="64">
        <v>245131610</v>
      </c>
      <c r="H17" s="65">
        <f t="shared" si="1"/>
        <v>-5601735</v>
      </c>
      <c r="I17" s="65">
        <v>262232446</v>
      </c>
      <c r="J17" s="42">
        <f t="shared" si="2"/>
        <v>-3.040081635433682</v>
      </c>
      <c r="K17" s="31">
        <f t="shared" si="3"/>
        <v>-2.2341404171830437</v>
      </c>
      <c r="L17" s="88">
        <v>397919854</v>
      </c>
      <c r="M17" s="85">
        <v>414183701</v>
      </c>
      <c r="N17" s="32">
        <f t="shared" si="4"/>
        <v>-1.8100283078612107</v>
      </c>
      <c r="O17" s="31">
        <f t="shared" si="5"/>
        <v>-1.3524759633165768</v>
      </c>
      <c r="P17" s="6"/>
      <c r="Q17" s="33"/>
    </row>
    <row r="18" spans="1:17" ht="16.5">
      <c r="A18" s="3"/>
      <c r="B18" s="34" t="s">
        <v>24</v>
      </c>
      <c r="C18" s="66">
        <f>SUM(C13:C17)</f>
        <v>396993786</v>
      </c>
      <c r="D18" s="67">
        <v>397919854</v>
      </c>
      <c r="E18" s="68">
        <f t="shared" si="0"/>
        <v>926068</v>
      </c>
      <c r="F18" s="66">
        <f>SUM(F13:F17)</f>
        <v>422762729</v>
      </c>
      <c r="G18" s="67">
        <v>414183701</v>
      </c>
      <c r="H18" s="68">
        <f t="shared" si="1"/>
        <v>-8579028</v>
      </c>
      <c r="I18" s="68">
        <v>442238388</v>
      </c>
      <c r="J18" s="43">
        <f t="shared" si="2"/>
        <v>0.2332701499766044</v>
      </c>
      <c r="K18" s="36">
        <f t="shared" si="3"/>
        <v>-2.0292772781301633</v>
      </c>
      <c r="L18" s="89">
        <v>397919854</v>
      </c>
      <c r="M18" s="87">
        <v>414183701</v>
      </c>
      <c r="N18" s="37">
        <f t="shared" si="4"/>
        <v>0.23272726673246114</v>
      </c>
      <c r="O18" s="36">
        <f t="shared" si="5"/>
        <v>-2.0713098992758288</v>
      </c>
      <c r="P18" s="6"/>
      <c r="Q18" s="38"/>
    </row>
    <row r="19" spans="1:17" ht="16.5">
      <c r="A19" s="44"/>
      <c r="B19" s="45" t="s">
        <v>25</v>
      </c>
      <c r="C19" s="72">
        <f>C11-C18</f>
        <v>23243538</v>
      </c>
      <c r="D19" s="73">
        <v>19367008</v>
      </c>
      <c r="E19" s="74">
        <f t="shared" si="0"/>
        <v>-3876530</v>
      </c>
      <c r="F19" s="75">
        <f>F11-F18</f>
        <v>19274058</v>
      </c>
      <c r="G19" s="76">
        <v>15346607</v>
      </c>
      <c r="H19" s="77">
        <f t="shared" si="1"/>
        <v>-3927451</v>
      </c>
      <c r="I19" s="77">
        <v>15168517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140131145</v>
      </c>
      <c r="M22" s="85">
        <v>88023534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23243551</v>
      </c>
      <c r="D23" s="64">
        <v>19477097</v>
      </c>
      <c r="E23" s="65">
        <f t="shared" si="0"/>
        <v>-3766454</v>
      </c>
      <c r="F23" s="63">
        <v>15013093</v>
      </c>
      <c r="G23" s="64">
        <v>14437404</v>
      </c>
      <c r="H23" s="65">
        <f t="shared" si="1"/>
        <v>-575689</v>
      </c>
      <c r="I23" s="65">
        <v>12643025</v>
      </c>
      <c r="J23" s="30">
        <f t="shared" si="2"/>
        <v>-16.204296839153365</v>
      </c>
      <c r="K23" s="31">
        <f t="shared" si="3"/>
        <v>-3.8345795899619084</v>
      </c>
      <c r="L23" s="84">
        <v>140131145</v>
      </c>
      <c r="M23" s="85">
        <v>88023534</v>
      </c>
      <c r="N23" s="32">
        <f t="shared" si="4"/>
        <v>-2.6878064829913435</v>
      </c>
      <c r="O23" s="31">
        <f t="shared" si="5"/>
        <v>-0.6540171404615497</v>
      </c>
      <c r="P23" s="6"/>
      <c r="Q23" s="33"/>
    </row>
    <row r="24" spans="1:17" ht="12.75">
      <c r="A24" s="7"/>
      <c r="B24" s="29" t="s">
        <v>29</v>
      </c>
      <c r="C24" s="63">
        <v>70930645</v>
      </c>
      <c r="D24" s="64">
        <v>120654048</v>
      </c>
      <c r="E24" s="65">
        <f t="shared" si="0"/>
        <v>49723403</v>
      </c>
      <c r="F24" s="63">
        <v>60578505</v>
      </c>
      <c r="G24" s="64">
        <v>73586130</v>
      </c>
      <c r="H24" s="65">
        <f t="shared" si="1"/>
        <v>13007625</v>
      </c>
      <c r="I24" s="65">
        <v>80691582</v>
      </c>
      <c r="J24" s="30">
        <f t="shared" si="2"/>
        <v>70.10143922982796</v>
      </c>
      <c r="K24" s="31">
        <f t="shared" si="3"/>
        <v>21.472344026977886</v>
      </c>
      <c r="L24" s="84">
        <v>140131145</v>
      </c>
      <c r="M24" s="85">
        <v>88023534</v>
      </c>
      <c r="N24" s="32">
        <f t="shared" si="4"/>
        <v>35.48347728122824</v>
      </c>
      <c r="O24" s="31">
        <f t="shared" si="5"/>
        <v>14.777440087783797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140131145</v>
      </c>
      <c r="M25" s="85">
        <v>88023534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94174196</v>
      </c>
      <c r="D26" s="67">
        <v>140131145</v>
      </c>
      <c r="E26" s="68">
        <f t="shared" si="0"/>
        <v>45956949</v>
      </c>
      <c r="F26" s="66">
        <f>SUM(F22:F25)</f>
        <v>75591598</v>
      </c>
      <c r="G26" s="67">
        <v>88023534</v>
      </c>
      <c r="H26" s="68">
        <f t="shared" si="1"/>
        <v>12431936</v>
      </c>
      <c r="I26" s="68">
        <v>93334607</v>
      </c>
      <c r="J26" s="43">
        <f t="shared" si="2"/>
        <v>48.799937723917495</v>
      </c>
      <c r="K26" s="36">
        <f t="shared" si="3"/>
        <v>16.446187577619405</v>
      </c>
      <c r="L26" s="89">
        <v>140131145</v>
      </c>
      <c r="M26" s="87">
        <v>88023534</v>
      </c>
      <c r="N26" s="37">
        <f t="shared" si="4"/>
        <v>32.79567079823689</v>
      </c>
      <c r="O26" s="36">
        <f t="shared" si="5"/>
        <v>14.123422947322247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140131145</v>
      </c>
      <c r="M28" s="85">
        <v>88023534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140131145</v>
      </c>
      <c r="M29" s="85">
        <v>88023534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140131145</v>
      </c>
      <c r="M30" s="85">
        <v>88023534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79260645</v>
      </c>
      <c r="D31" s="64">
        <v>82100397</v>
      </c>
      <c r="E31" s="65">
        <f t="shared" si="0"/>
        <v>2839752</v>
      </c>
      <c r="F31" s="63">
        <v>72091755</v>
      </c>
      <c r="G31" s="64">
        <v>71214334</v>
      </c>
      <c r="H31" s="65">
        <f t="shared" si="1"/>
        <v>-877421</v>
      </c>
      <c r="I31" s="65">
        <v>75918655</v>
      </c>
      <c r="J31" s="30">
        <f t="shared" si="2"/>
        <v>3.582802032458858</v>
      </c>
      <c r="K31" s="31">
        <f t="shared" si="3"/>
        <v>-1.2170892496652357</v>
      </c>
      <c r="L31" s="84">
        <v>140131145</v>
      </c>
      <c r="M31" s="85">
        <v>88023534</v>
      </c>
      <c r="N31" s="32">
        <f t="shared" si="4"/>
        <v>2.0264959656184924</v>
      </c>
      <c r="O31" s="31">
        <f t="shared" si="5"/>
        <v>-0.9968027414123136</v>
      </c>
      <c r="P31" s="6"/>
      <c r="Q31" s="33"/>
    </row>
    <row r="32" spans="1:17" ht="12.75">
      <c r="A32" s="7"/>
      <c r="B32" s="29" t="s">
        <v>36</v>
      </c>
      <c r="C32" s="63">
        <v>14913551</v>
      </c>
      <c r="D32" s="64">
        <v>58030748</v>
      </c>
      <c r="E32" s="65">
        <f t="shared" si="0"/>
        <v>43117197</v>
      </c>
      <c r="F32" s="63">
        <v>3499843</v>
      </c>
      <c r="G32" s="64">
        <v>16809200</v>
      </c>
      <c r="H32" s="65">
        <f t="shared" si="1"/>
        <v>13309357</v>
      </c>
      <c r="I32" s="65">
        <v>17415952</v>
      </c>
      <c r="J32" s="30">
        <f t="shared" si="2"/>
        <v>289.11422236059</v>
      </c>
      <c r="K32" s="31">
        <f t="shared" si="3"/>
        <v>380.2844013288596</v>
      </c>
      <c r="L32" s="84">
        <v>140131145</v>
      </c>
      <c r="M32" s="85">
        <v>88023534</v>
      </c>
      <c r="N32" s="32">
        <f t="shared" si="4"/>
        <v>30.7691748326184</v>
      </c>
      <c r="O32" s="31">
        <f t="shared" si="5"/>
        <v>15.120225688734559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94174196</v>
      </c>
      <c r="D33" s="82">
        <v>140131145</v>
      </c>
      <c r="E33" s="83">
        <f t="shared" si="0"/>
        <v>45956949</v>
      </c>
      <c r="F33" s="81">
        <f>SUM(F28:F32)</f>
        <v>75591598</v>
      </c>
      <c r="G33" s="82">
        <v>88023534</v>
      </c>
      <c r="H33" s="83">
        <f t="shared" si="1"/>
        <v>12431936</v>
      </c>
      <c r="I33" s="83">
        <v>93334607</v>
      </c>
      <c r="J33" s="58">
        <f t="shared" si="2"/>
        <v>48.799937723917495</v>
      </c>
      <c r="K33" s="59">
        <f t="shared" si="3"/>
        <v>16.446187577619405</v>
      </c>
      <c r="L33" s="96">
        <v>140131145</v>
      </c>
      <c r="M33" s="97">
        <v>88023534</v>
      </c>
      <c r="N33" s="60">
        <f t="shared" si="4"/>
        <v>32.79567079823689</v>
      </c>
      <c r="O33" s="59">
        <f t="shared" si="5"/>
        <v>14.123422947322247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73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17497399</v>
      </c>
      <c r="D8" s="64">
        <v>17268416</v>
      </c>
      <c r="E8" s="65">
        <f>($D8-$C8)</f>
        <v>-228983</v>
      </c>
      <c r="F8" s="63">
        <v>18442258</v>
      </c>
      <c r="G8" s="64">
        <v>18062764</v>
      </c>
      <c r="H8" s="65">
        <f>($G8-$F8)</f>
        <v>-379494</v>
      </c>
      <c r="I8" s="65">
        <v>18893651</v>
      </c>
      <c r="J8" s="30">
        <f>IF($C8=0,0,($E8/$C8)*100)</f>
        <v>-1.308668791287208</v>
      </c>
      <c r="K8" s="31">
        <f>IF($F8=0,0,($H8/$F8)*100)</f>
        <v>-2.0577415195037396</v>
      </c>
      <c r="L8" s="84">
        <v>230147304</v>
      </c>
      <c r="M8" s="85">
        <v>240734081</v>
      </c>
      <c r="N8" s="32">
        <f>IF($L8=0,0,($E8/$L8)*100)</f>
        <v>-0.09949410487120024</v>
      </c>
      <c r="O8" s="31">
        <f>IF($M8=0,0,($H8/$M8)*100)</f>
        <v>-0.1576403301201046</v>
      </c>
      <c r="P8" s="6"/>
      <c r="Q8" s="33"/>
    </row>
    <row r="9" spans="1:17" ht="12.75">
      <c r="A9" s="3"/>
      <c r="B9" s="29" t="s">
        <v>16</v>
      </c>
      <c r="C9" s="63">
        <v>1527248</v>
      </c>
      <c r="D9" s="64">
        <v>1747679</v>
      </c>
      <c r="E9" s="65">
        <f>($D9-$C9)</f>
        <v>220431</v>
      </c>
      <c r="F9" s="63">
        <v>1609720</v>
      </c>
      <c r="G9" s="64">
        <v>1828072</v>
      </c>
      <c r="H9" s="65">
        <f>($G9-$F9)</f>
        <v>218352</v>
      </c>
      <c r="I9" s="65">
        <v>1978541</v>
      </c>
      <c r="J9" s="30">
        <f>IF($C9=0,0,($E9/$C9)*100)</f>
        <v>14.433215823494287</v>
      </c>
      <c r="K9" s="31">
        <f>IF($F9=0,0,($H9/$F9)*100)</f>
        <v>13.56459508485948</v>
      </c>
      <c r="L9" s="84">
        <v>230147304</v>
      </c>
      <c r="M9" s="85">
        <v>240734081</v>
      </c>
      <c r="N9" s="32">
        <f>IF($L9=0,0,($E9/$L9)*100)</f>
        <v>0.09577822384571578</v>
      </c>
      <c r="O9" s="31">
        <f>IF($M9=0,0,($H9/$M9)*100)</f>
        <v>0.09070257069251444</v>
      </c>
      <c r="P9" s="6"/>
      <c r="Q9" s="33"/>
    </row>
    <row r="10" spans="1:17" ht="12.75">
      <c r="A10" s="3"/>
      <c r="B10" s="29" t="s">
        <v>17</v>
      </c>
      <c r="C10" s="63">
        <v>210689798</v>
      </c>
      <c r="D10" s="64">
        <v>211131209</v>
      </c>
      <c r="E10" s="65">
        <f aca="true" t="shared" si="0" ref="E10:E33">($D10-$C10)</f>
        <v>441411</v>
      </c>
      <c r="F10" s="63">
        <v>222067047</v>
      </c>
      <c r="G10" s="64">
        <v>220843245</v>
      </c>
      <c r="H10" s="65">
        <f aca="true" t="shared" si="1" ref="H10:H33">($G10-$F10)</f>
        <v>-1223802</v>
      </c>
      <c r="I10" s="65">
        <v>239020798</v>
      </c>
      <c r="J10" s="30">
        <f aca="true" t="shared" si="2" ref="J10:J33">IF($C10=0,0,($E10/$C10)*100)</f>
        <v>0.20950753391486</v>
      </c>
      <c r="K10" s="31">
        <f aca="true" t="shared" si="3" ref="K10:K33">IF($F10=0,0,($H10/$F10)*100)</f>
        <v>-0.5510957238063332</v>
      </c>
      <c r="L10" s="84">
        <v>230147304</v>
      </c>
      <c r="M10" s="85">
        <v>240734081</v>
      </c>
      <c r="N10" s="32">
        <f aca="true" t="shared" si="4" ref="N10:N33">IF($L10=0,0,($E10/$L10)*100)</f>
        <v>0.19179499056830143</v>
      </c>
      <c r="O10" s="31">
        <f aca="true" t="shared" si="5" ref="O10:O33">IF($M10=0,0,($H10/$M10)*100)</f>
        <v>-0.5083625861848784</v>
      </c>
      <c r="P10" s="6"/>
      <c r="Q10" s="33"/>
    </row>
    <row r="11" spans="1:17" ht="16.5">
      <c r="A11" s="7"/>
      <c r="B11" s="34" t="s">
        <v>18</v>
      </c>
      <c r="C11" s="66">
        <f>SUM(C8:C10)</f>
        <v>229714445</v>
      </c>
      <c r="D11" s="67">
        <v>230147304</v>
      </c>
      <c r="E11" s="68">
        <f t="shared" si="0"/>
        <v>432859</v>
      </c>
      <c r="F11" s="66">
        <f>SUM(F8:F10)</f>
        <v>242119025</v>
      </c>
      <c r="G11" s="67">
        <v>240734081</v>
      </c>
      <c r="H11" s="68">
        <f t="shared" si="1"/>
        <v>-1384944</v>
      </c>
      <c r="I11" s="68">
        <v>259892990</v>
      </c>
      <c r="J11" s="35">
        <f t="shared" si="2"/>
        <v>0.18843351361730865</v>
      </c>
      <c r="K11" s="36">
        <f t="shared" si="3"/>
        <v>-0.5720095725645682</v>
      </c>
      <c r="L11" s="86">
        <v>230147304</v>
      </c>
      <c r="M11" s="87">
        <v>240734081</v>
      </c>
      <c r="N11" s="37">
        <f t="shared" si="4"/>
        <v>0.18807910954281698</v>
      </c>
      <c r="O11" s="36">
        <f t="shared" si="5"/>
        <v>-0.5753003456124686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122370510</v>
      </c>
      <c r="D13" s="64">
        <v>104834987</v>
      </c>
      <c r="E13" s="65">
        <f t="shared" si="0"/>
        <v>-17535523</v>
      </c>
      <c r="F13" s="63">
        <v>128978518</v>
      </c>
      <c r="G13" s="64">
        <v>109657394</v>
      </c>
      <c r="H13" s="65">
        <f t="shared" si="1"/>
        <v>-19321124</v>
      </c>
      <c r="I13" s="65">
        <v>118683273</v>
      </c>
      <c r="J13" s="30">
        <f t="shared" si="2"/>
        <v>-14.329860192623206</v>
      </c>
      <c r="K13" s="31">
        <f t="shared" si="3"/>
        <v>-14.98011009864449</v>
      </c>
      <c r="L13" s="84">
        <v>319377115</v>
      </c>
      <c r="M13" s="85">
        <v>334068463</v>
      </c>
      <c r="N13" s="32">
        <f t="shared" si="4"/>
        <v>-5.490538356200005</v>
      </c>
      <c r="O13" s="31">
        <f t="shared" si="5"/>
        <v>-5.783582151542392</v>
      </c>
      <c r="P13" s="6"/>
      <c r="Q13" s="33"/>
    </row>
    <row r="14" spans="1:17" ht="12.75">
      <c r="A14" s="3"/>
      <c r="B14" s="29" t="s">
        <v>21</v>
      </c>
      <c r="C14" s="63">
        <v>0</v>
      </c>
      <c r="D14" s="64">
        <v>6812100</v>
      </c>
      <c r="E14" s="65">
        <f t="shared" si="0"/>
        <v>6812100</v>
      </c>
      <c r="F14" s="63">
        <v>0</v>
      </c>
      <c r="G14" s="64">
        <v>7125457</v>
      </c>
      <c r="H14" s="65">
        <f t="shared" si="1"/>
        <v>7125457</v>
      </c>
      <c r="I14" s="65">
        <v>7711952</v>
      </c>
      <c r="J14" s="30">
        <f t="shared" si="2"/>
        <v>0</v>
      </c>
      <c r="K14" s="31">
        <f t="shared" si="3"/>
        <v>0</v>
      </c>
      <c r="L14" s="84">
        <v>319377115</v>
      </c>
      <c r="M14" s="85">
        <v>334068463</v>
      </c>
      <c r="N14" s="32">
        <f t="shared" si="4"/>
        <v>2.132933037484542</v>
      </c>
      <c r="O14" s="31">
        <f t="shared" si="5"/>
        <v>2.132933152687328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319377115</v>
      </c>
      <c r="M15" s="85">
        <v>334068463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319377115</v>
      </c>
      <c r="M16" s="85">
        <v>334068463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237458467</v>
      </c>
      <c r="D17" s="64">
        <v>207730028</v>
      </c>
      <c r="E17" s="65">
        <f t="shared" si="0"/>
        <v>-29728439</v>
      </c>
      <c r="F17" s="63">
        <v>250281223</v>
      </c>
      <c r="G17" s="64">
        <v>217285612</v>
      </c>
      <c r="H17" s="65">
        <f t="shared" si="1"/>
        <v>-32995611</v>
      </c>
      <c r="I17" s="65">
        <v>235170335</v>
      </c>
      <c r="J17" s="42">
        <f t="shared" si="2"/>
        <v>-12.519426818332825</v>
      </c>
      <c r="K17" s="31">
        <f t="shared" si="3"/>
        <v>-13.183414482515934</v>
      </c>
      <c r="L17" s="88">
        <v>319377115</v>
      </c>
      <c r="M17" s="85">
        <v>334068463</v>
      </c>
      <c r="N17" s="32">
        <f t="shared" si="4"/>
        <v>-9.308255852959283</v>
      </c>
      <c r="O17" s="31">
        <f t="shared" si="5"/>
        <v>-9.876900891419972</v>
      </c>
      <c r="P17" s="6"/>
      <c r="Q17" s="33"/>
    </row>
    <row r="18" spans="1:17" ht="16.5">
      <c r="A18" s="3"/>
      <c r="B18" s="34" t="s">
        <v>24</v>
      </c>
      <c r="C18" s="66">
        <f>SUM(C13:C17)</f>
        <v>359828977</v>
      </c>
      <c r="D18" s="67">
        <v>319377115</v>
      </c>
      <c r="E18" s="68">
        <f t="shared" si="0"/>
        <v>-40451862</v>
      </c>
      <c r="F18" s="66">
        <f>SUM(F13:F17)</f>
        <v>379259741</v>
      </c>
      <c r="G18" s="67">
        <v>334068463</v>
      </c>
      <c r="H18" s="68">
        <f t="shared" si="1"/>
        <v>-45191278</v>
      </c>
      <c r="I18" s="68">
        <v>361565560</v>
      </c>
      <c r="J18" s="43">
        <f t="shared" si="2"/>
        <v>-11.24196898683899</v>
      </c>
      <c r="K18" s="36">
        <f t="shared" si="3"/>
        <v>-11.915653868465833</v>
      </c>
      <c r="L18" s="89">
        <v>319377115</v>
      </c>
      <c r="M18" s="87">
        <v>334068463</v>
      </c>
      <c r="N18" s="37">
        <f t="shared" si="4"/>
        <v>-12.665861171674745</v>
      </c>
      <c r="O18" s="36">
        <f t="shared" si="5"/>
        <v>-13.527549890275036</v>
      </c>
      <c r="P18" s="6"/>
      <c r="Q18" s="38"/>
    </row>
    <row r="19" spans="1:17" ht="16.5">
      <c r="A19" s="44"/>
      <c r="B19" s="45" t="s">
        <v>25</v>
      </c>
      <c r="C19" s="72">
        <f>C11-C18</f>
        <v>-130114532</v>
      </c>
      <c r="D19" s="73">
        <v>-89229811</v>
      </c>
      <c r="E19" s="74">
        <f t="shared" si="0"/>
        <v>40884721</v>
      </c>
      <c r="F19" s="75">
        <f>F11-F18</f>
        <v>-137140716</v>
      </c>
      <c r="G19" s="76">
        <v>-93334382</v>
      </c>
      <c r="H19" s="77">
        <f t="shared" si="1"/>
        <v>43806334</v>
      </c>
      <c r="I19" s="77">
        <v>-101672570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91889689</v>
      </c>
      <c r="M22" s="85">
        <v>59066207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11029055</v>
      </c>
      <c r="D23" s="64">
        <v>35421040</v>
      </c>
      <c r="E23" s="65">
        <f t="shared" si="0"/>
        <v>24391985</v>
      </c>
      <c r="F23" s="63">
        <v>11624623</v>
      </c>
      <c r="G23" s="64">
        <v>0</v>
      </c>
      <c r="H23" s="65">
        <f t="shared" si="1"/>
        <v>-11624623</v>
      </c>
      <c r="I23" s="65">
        <v>0</v>
      </c>
      <c r="J23" s="30">
        <f t="shared" si="2"/>
        <v>221.1611511593695</v>
      </c>
      <c r="K23" s="31">
        <f t="shared" si="3"/>
        <v>-100</v>
      </c>
      <c r="L23" s="84">
        <v>91889689</v>
      </c>
      <c r="M23" s="85">
        <v>59066207</v>
      </c>
      <c r="N23" s="32">
        <f t="shared" si="4"/>
        <v>26.544855321036074</v>
      </c>
      <c r="O23" s="31">
        <f t="shared" si="5"/>
        <v>-19.680666137915374</v>
      </c>
      <c r="P23" s="6"/>
      <c r="Q23" s="33"/>
    </row>
    <row r="24" spans="1:17" ht="12.75">
      <c r="A24" s="7"/>
      <c r="B24" s="29" t="s">
        <v>29</v>
      </c>
      <c r="C24" s="63">
        <v>22416559</v>
      </c>
      <c r="D24" s="64">
        <v>56468649</v>
      </c>
      <c r="E24" s="65">
        <f t="shared" si="0"/>
        <v>34052090</v>
      </c>
      <c r="F24" s="63">
        <v>23627053</v>
      </c>
      <c r="G24" s="64">
        <v>59066207</v>
      </c>
      <c r="H24" s="65">
        <f t="shared" si="1"/>
        <v>35439154</v>
      </c>
      <c r="I24" s="65">
        <v>61783251</v>
      </c>
      <c r="J24" s="30">
        <f t="shared" si="2"/>
        <v>151.90596380113467</v>
      </c>
      <c r="K24" s="31">
        <f t="shared" si="3"/>
        <v>149.99396666186001</v>
      </c>
      <c r="L24" s="84">
        <v>91889689</v>
      </c>
      <c r="M24" s="85">
        <v>59066207</v>
      </c>
      <c r="N24" s="32">
        <f t="shared" si="4"/>
        <v>37.05757454462601</v>
      </c>
      <c r="O24" s="31">
        <f t="shared" si="5"/>
        <v>59.99903464260029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91889689</v>
      </c>
      <c r="M25" s="85">
        <v>59066207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33445614</v>
      </c>
      <c r="D26" s="67">
        <v>91889689</v>
      </c>
      <c r="E26" s="68">
        <f t="shared" si="0"/>
        <v>58444075</v>
      </c>
      <c r="F26" s="66">
        <f>SUM(F22:F25)</f>
        <v>35251676</v>
      </c>
      <c r="G26" s="67">
        <v>59066207</v>
      </c>
      <c r="H26" s="68">
        <f t="shared" si="1"/>
        <v>23814531</v>
      </c>
      <c r="I26" s="68">
        <v>61783251</v>
      </c>
      <c r="J26" s="43">
        <f t="shared" si="2"/>
        <v>174.7436151119845</v>
      </c>
      <c r="K26" s="36">
        <f t="shared" si="3"/>
        <v>67.55574117951157</v>
      </c>
      <c r="L26" s="89">
        <v>91889689</v>
      </c>
      <c r="M26" s="87">
        <v>59066207</v>
      </c>
      <c r="N26" s="37">
        <f t="shared" si="4"/>
        <v>63.60242986566208</v>
      </c>
      <c r="O26" s="36">
        <f t="shared" si="5"/>
        <v>40.31836850468492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91889689</v>
      </c>
      <c r="M28" s="85">
        <v>59066207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15300000</v>
      </c>
      <c r="E29" s="65">
        <f t="shared" si="0"/>
        <v>15300000</v>
      </c>
      <c r="F29" s="63">
        <v>0</v>
      </c>
      <c r="G29" s="64">
        <v>16003800</v>
      </c>
      <c r="H29" s="65">
        <f t="shared" si="1"/>
        <v>16003800</v>
      </c>
      <c r="I29" s="65">
        <v>16739975</v>
      </c>
      <c r="J29" s="30">
        <f t="shared" si="2"/>
        <v>0</v>
      </c>
      <c r="K29" s="31">
        <f t="shared" si="3"/>
        <v>0</v>
      </c>
      <c r="L29" s="84">
        <v>91889689</v>
      </c>
      <c r="M29" s="85">
        <v>59066207</v>
      </c>
      <c r="N29" s="32">
        <f t="shared" si="4"/>
        <v>16.650399154142313</v>
      </c>
      <c r="O29" s="31">
        <f t="shared" si="5"/>
        <v>27.094680381288068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91889689</v>
      </c>
      <c r="M30" s="85">
        <v>59066207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27221281</v>
      </c>
      <c r="D31" s="64">
        <v>32163105</v>
      </c>
      <c r="E31" s="65">
        <f t="shared" si="0"/>
        <v>4941824</v>
      </c>
      <c r="F31" s="63">
        <v>28691229</v>
      </c>
      <c r="G31" s="64">
        <v>23755152</v>
      </c>
      <c r="H31" s="65">
        <f t="shared" si="1"/>
        <v>-4936077</v>
      </c>
      <c r="I31" s="65">
        <v>24847887</v>
      </c>
      <c r="J31" s="30">
        <f t="shared" si="2"/>
        <v>18.154266876713113</v>
      </c>
      <c r="K31" s="31">
        <f t="shared" si="3"/>
        <v>-17.20413231514063</v>
      </c>
      <c r="L31" s="84">
        <v>91889689</v>
      </c>
      <c r="M31" s="85">
        <v>59066207</v>
      </c>
      <c r="N31" s="32">
        <f t="shared" si="4"/>
        <v>5.3779962189228865</v>
      </c>
      <c r="O31" s="31">
        <f t="shared" si="5"/>
        <v>-8.35685453782397</v>
      </c>
      <c r="P31" s="6"/>
      <c r="Q31" s="33"/>
    </row>
    <row r="32" spans="1:17" ht="12.75">
      <c r="A32" s="7"/>
      <c r="B32" s="29" t="s">
        <v>36</v>
      </c>
      <c r="C32" s="63">
        <v>44659927</v>
      </c>
      <c r="D32" s="64">
        <v>44426584</v>
      </c>
      <c r="E32" s="65">
        <f t="shared" si="0"/>
        <v>-233343</v>
      </c>
      <c r="F32" s="63">
        <v>47071562</v>
      </c>
      <c r="G32" s="64">
        <v>19307255</v>
      </c>
      <c r="H32" s="65">
        <f t="shared" si="1"/>
        <v>-27764307</v>
      </c>
      <c r="I32" s="65">
        <v>20195389</v>
      </c>
      <c r="J32" s="30">
        <f t="shared" si="2"/>
        <v>-0.5224885387743693</v>
      </c>
      <c r="K32" s="31">
        <f t="shared" si="3"/>
        <v>-58.98318606890505</v>
      </c>
      <c r="L32" s="84">
        <v>91889689</v>
      </c>
      <c r="M32" s="85">
        <v>59066207</v>
      </c>
      <c r="N32" s="32">
        <f t="shared" si="4"/>
        <v>-0.2539381758055575</v>
      </c>
      <c r="O32" s="31">
        <f t="shared" si="5"/>
        <v>-47.00540022825573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71881208</v>
      </c>
      <c r="D33" s="82">
        <v>91889689</v>
      </c>
      <c r="E33" s="83">
        <f t="shared" si="0"/>
        <v>20008481</v>
      </c>
      <c r="F33" s="81">
        <f>SUM(F28:F32)</f>
        <v>75762791</v>
      </c>
      <c r="G33" s="82">
        <v>59066207</v>
      </c>
      <c r="H33" s="83">
        <f t="shared" si="1"/>
        <v>-16696584</v>
      </c>
      <c r="I33" s="83">
        <v>61783251</v>
      </c>
      <c r="J33" s="58">
        <f t="shared" si="2"/>
        <v>27.835482397569056</v>
      </c>
      <c r="K33" s="59">
        <f t="shared" si="3"/>
        <v>-22.03797375944083</v>
      </c>
      <c r="L33" s="96">
        <v>91889689</v>
      </c>
      <c r="M33" s="97">
        <v>59066207</v>
      </c>
      <c r="N33" s="60">
        <f t="shared" si="4"/>
        <v>21.77445719725964</v>
      </c>
      <c r="O33" s="59">
        <f t="shared" si="5"/>
        <v>-28.267574384791626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74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259476601</v>
      </c>
      <c r="D8" s="64">
        <v>246182733</v>
      </c>
      <c r="E8" s="65">
        <f>($D8-$C8)</f>
        <v>-13293868</v>
      </c>
      <c r="F8" s="63">
        <v>273488337</v>
      </c>
      <c r="G8" s="64">
        <v>257999504</v>
      </c>
      <c r="H8" s="65">
        <f>($G8-$F8)</f>
        <v>-15488833</v>
      </c>
      <c r="I8" s="65">
        <v>270383481</v>
      </c>
      <c r="J8" s="30">
        <f>IF($C8=0,0,($E8/$C8)*100)</f>
        <v>-5.123339811284178</v>
      </c>
      <c r="K8" s="31">
        <f>IF($F8=0,0,($H8/$F8)*100)</f>
        <v>-5.663434561745132</v>
      </c>
      <c r="L8" s="84">
        <v>1377178104</v>
      </c>
      <c r="M8" s="85">
        <v>1443363303</v>
      </c>
      <c r="N8" s="32">
        <f>IF($L8=0,0,($E8/$L8)*100)</f>
        <v>-0.9652976591326927</v>
      </c>
      <c r="O8" s="31">
        <f>IF($M8=0,0,($H8/$M8)*100)</f>
        <v>-1.0731070249469963</v>
      </c>
      <c r="P8" s="6"/>
      <c r="Q8" s="33"/>
    </row>
    <row r="9" spans="1:17" ht="12.75">
      <c r="A9" s="3"/>
      <c r="B9" s="29" t="s">
        <v>16</v>
      </c>
      <c r="C9" s="63">
        <v>572748023</v>
      </c>
      <c r="D9" s="64">
        <v>593234195</v>
      </c>
      <c r="E9" s="65">
        <f>($D9-$C9)</f>
        <v>20486172</v>
      </c>
      <c r="F9" s="63">
        <v>603676416</v>
      </c>
      <c r="G9" s="64">
        <v>624345919</v>
      </c>
      <c r="H9" s="65">
        <f>($G9-$F9)</f>
        <v>20669503</v>
      </c>
      <c r="I9" s="65">
        <v>677624321</v>
      </c>
      <c r="J9" s="30">
        <f>IF($C9=0,0,($E9/$C9)*100)</f>
        <v>3.5768210761680796</v>
      </c>
      <c r="K9" s="31">
        <f>IF($F9=0,0,($H9/$F9)*100)</f>
        <v>3.4239374691755393</v>
      </c>
      <c r="L9" s="84">
        <v>1377178104</v>
      </c>
      <c r="M9" s="85">
        <v>1443363303</v>
      </c>
      <c r="N9" s="32">
        <f>IF($L9=0,0,($E9/$L9)*100)</f>
        <v>1.487547031171794</v>
      </c>
      <c r="O9" s="31">
        <f>IF($M9=0,0,($H9/$M9)*100)</f>
        <v>1.432037447331443</v>
      </c>
      <c r="P9" s="6"/>
      <c r="Q9" s="33"/>
    </row>
    <row r="10" spans="1:17" ht="12.75">
      <c r="A10" s="3"/>
      <c r="B10" s="29" t="s">
        <v>17</v>
      </c>
      <c r="C10" s="63">
        <v>529794070</v>
      </c>
      <c r="D10" s="64">
        <v>537761176</v>
      </c>
      <c r="E10" s="65">
        <f aca="true" t="shared" si="0" ref="E10:E33">($D10-$C10)</f>
        <v>7967106</v>
      </c>
      <c r="F10" s="63">
        <v>556755601</v>
      </c>
      <c r="G10" s="64">
        <v>561017880</v>
      </c>
      <c r="H10" s="65">
        <f aca="true" t="shared" si="1" ref="H10:H33">($G10-$F10)</f>
        <v>4262279</v>
      </c>
      <c r="I10" s="65">
        <v>596690551</v>
      </c>
      <c r="J10" s="30">
        <f aca="true" t="shared" si="2" ref="J10:J33">IF($C10=0,0,($E10/$C10)*100)</f>
        <v>1.503811849007672</v>
      </c>
      <c r="K10" s="31">
        <f aca="true" t="shared" si="3" ref="K10:K33">IF($F10=0,0,($H10/$F10)*100)</f>
        <v>0.7655565552182024</v>
      </c>
      <c r="L10" s="84">
        <v>1377178104</v>
      </c>
      <c r="M10" s="85">
        <v>1443363303</v>
      </c>
      <c r="N10" s="32">
        <f aca="true" t="shared" si="4" ref="N10:N33">IF($L10=0,0,($E10/$L10)*100)</f>
        <v>0.5785094881235492</v>
      </c>
      <c r="O10" s="31">
        <f aca="true" t="shared" si="5" ref="O10:O33">IF($M10=0,0,($H10/$M10)*100)</f>
        <v>0.2953018821485168</v>
      </c>
      <c r="P10" s="6"/>
      <c r="Q10" s="33"/>
    </row>
    <row r="11" spans="1:17" ht="16.5">
      <c r="A11" s="7"/>
      <c r="B11" s="34" t="s">
        <v>18</v>
      </c>
      <c r="C11" s="66">
        <f>SUM(C8:C10)</f>
        <v>1362018694</v>
      </c>
      <c r="D11" s="67">
        <v>1377178104</v>
      </c>
      <c r="E11" s="68">
        <f t="shared" si="0"/>
        <v>15159410</v>
      </c>
      <c r="F11" s="66">
        <f>SUM(F8:F10)</f>
        <v>1433920354</v>
      </c>
      <c r="G11" s="67">
        <v>1443363303</v>
      </c>
      <c r="H11" s="68">
        <f t="shared" si="1"/>
        <v>9442949</v>
      </c>
      <c r="I11" s="68">
        <v>1544698353</v>
      </c>
      <c r="J11" s="35">
        <f t="shared" si="2"/>
        <v>1.1130104209861895</v>
      </c>
      <c r="K11" s="36">
        <f t="shared" si="3"/>
        <v>0.6585406904685028</v>
      </c>
      <c r="L11" s="86">
        <v>1377178104</v>
      </c>
      <c r="M11" s="87">
        <v>1443363303</v>
      </c>
      <c r="N11" s="37">
        <f t="shared" si="4"/>
        <v>1.1007588601626503</v>
      </c>
      <c r="O11" s="36">
        <f t="shared" si="5"/>
        <v>0.6542323045329634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520783463</v>
      </c>
      <c r="D13" s="64">
        <v>494070966</v>
      </c>
      <c r="E13" s="65">
        <f t="shared" si="0"/>
        <v>-26712497</v>
      </c>
      <c r="F13" s="63">
        <v>559875405</v>
      </c>
      <c r="G13" s="64">
        <v>516120873</v>
      </c>
      <c r="H13" s="65">
        <f t="shared" si="1"/>
        <v>-43754532</v>
      </c>
      <c r="I13" s="65">
        <v>541395028</v>
      </c>
      <c r="J13" s="30">
        <f t="shared" si="2"/>
        <v>-5.129290558905478</v>
      </c>
      <c r="K13" s="31">
        <f t="shared" si="3"/>
        <v>-7.81504806413134</v>
      </c>
      <c r="L13" s="84">
        <v>1289140965</v>
      </c>
      <c r="M13" s="85">
        <v>1353249096</v>
      </c>
      <c r="N13" s="32">
        <f t="shared" si="4"/>
        <v>-2.0721160621871944</v>
      </c>
      <c r="O13" s="31">
        <f t="shared" si="5"/>
        <v>-3.233294751818552</v>
      </c>
      <c r="P13" s="6"/>
      <c r="Q13" s="33"/>
    </row>
    <row r="14" spans="1:17" ht="12.75">
      <c r="A14" s="3"/>
      <c r="B14" s="29" t="s">
        <v>21</v>
      </c>
      <c r="C14" s="63">
        <v>29539809</v>
      </c>
      <c r="D14" s="64">
        <v>39272535</v>
      </c>
      <c r="E14" s="65">
        <f t="shared" si="0"/>
        <v>9732726</v>
      </c>
      <c r="F14" s="63">
        <v>29539809</v>
      </c>
      <c r="G14" s="64">
        <v>48531000</v>
      </c>
      <c r="H14" s="65">
        <f t="shared" si="1"/>
        <v>18991191</v>
      </c>
      <c r="I14" s="65">
        <v>62542516</v>
      </c>
      <c r="J14" s="30">
        <f t="shared" si="2"/>
        <v>32.947829825169144</v>
      </c>
      <c r="K14" s="31">
        <f t="shared" si="3"/>
        <v>64.290161794885</v>
      </c>
      <c r="L14" s="84">
        <v>1289140965</v>
      </c>
      <c r="M14" s="85">
        <v>1353249096</v>
      </c>
      <c r="N14" s="32">
        <f t="shared" si="4"/>
        <v>0.7549776373757543</v>
      </c>
      <c r="O14" s="31">
        <f t="shared" si="5"/>
        <v>1.4033773276579378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1289140965</v>
      </c>
      <c r="M15" s="85">
        <v>1353249096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355406017</v>
      </c>
      <c r="D16" s="64">
        <v>364510345</v>
      </c>
      <c r="E16" s="65">
        <f t="shared" si="0"/>
        <v>9104328</v>
      </c>
      <c r="F16" s="63">
        <v>374597942</v>
      </c>
      <c r="G16" s="64">
        <v>383464883</v>
      </c>
      <c r="H16" s="65">
        <f t="shared" si="1"/>
        <v>8866941</v>
      </c>
      <c r="I16" s="65">
        <v>417593258</v>
      </c>
      <c r="J16" s="30">
        <f t="shared" si="2"/>
        <v>2.561669629808209</v>
      </c>
      <c r="K16" s="31">
        <f t="shared" si="3"/>
        <v>2.3670554495464904</v>
      </c>
      <c r="L16" s="84">
        <v>1289140965</v>
      </c>
      <c r="M16" s="85">
        <v>1353249096</v>
      </c>
      <c r="N16" s="32">
        <f t="shared" si="4"/>
        <v>0.7062321535953984</v>
      </c>
      <c r="O16" s="31">
        <f t="shared" si="5"/>
        <v>0.6552334693006143</v>
      </c>
      <c r="P16" s="6"/>
      <c r="Q16" s="33"/>
    </row>
    <row r="17" spans="1:17" ht="12.75">
      <c r="A17" s="3"/>
      <c r="B17" s="29" t="s">
        <v>23</v>
      </c>
      <c r="C17" s="63">
        <v>446167142</v>
      </c>
      <c r="D17" s="64">
        <v>391287119</v>
      </c>
      <c r="E17" s="65">
        <f t="shared" si="0"/>
        <v>-54880023</v>
      </c>
      <c r="F17" s="63">
        <v>459778325</v>
      </c>
      <c r="G17" s="64">
        <v>405132340</v>
      </c>
      <c r="H17" s="65">
        <f t="shared" si="1"/>
        <v>-54645985</v>
      </c>
      <c r="I17" s="65">
        <v>427519053</v>
      </c>
      <c r="J17" s="42">
        <f t="shared" si="2"/>
        <v>-12.300328247838564</v>
      </c>
      <c r="K17" s="31">
        <f t="shared" si="3"/>
        <v>-11.885289503370998</v>
      </c>
      <c r="L17" s="88">
        <v>1289140965</v>
      </c>
      <c r="M17" s="85">
        <v>1353249096</v>
      </c>
      <c r="N17" s="32">
        <f t="shared" si="4"/>
        <v>-4.257100231082952</v>
      </c>
      <c r="O17" s="31">
        <f t="shared" si="5"/>
        <v>-4.038132015866501</v>
      </c>
      <c r="P17" s="6"/>
      <c r="Q17" s="33"/>
    </row>
    <row r="18" spans="1:17" ht="16.5">
      <c r="A18" s="3"/>
      <c r="B18" s="34" t="s">
        <v>24</v>
      </c>
      <c r="C18" s="66">
        <f>SUM(C13:C17)</f>
        <v>1351896431</v>
      </c>
      <c r="D18" s="67">
        <v>1289140965</v>
      </c>
      <c r="E18" s="68">
        <f t="shared" si="0"/>
        <v>-62755466</v>
      </c>
      <c r="F18" s="66">
        <f>SUM(F13:F17)</f>
        <v>1423791481</v>
      </c>
      <c r="G18" s="67">
        <v>1353249096</v>
      </c>
      <c r="H18" s="68">
        <f t="shared" si="1"/>
        <v>-70542385</v>
      </c>
      <c r="I18" s="68">
        <v>1449049855</v>
      </c>
      <c r="J18" s="43">
        <f t="shared" si="2"/>
        <v>-4.642032078861225</v>
      </c>
      <c r="K18" s="36">
        <f t="shared" si="3"/>
        <v>-4.954544674649588</v>
      </c>
      <c r="L18" s="89">
        <v>1289140965</v>
      </c>
      <c r="M18" s="87">
        <v>1353249096</v>
      </c>
      <c r="N18" s="37">
        <f t="shared" si="4"/>
        <v>-4.868006502298994</v>
      </c>
      <c r="O18" s="36">
        <f t="shared" si="5"/>
        <v>-5.212815970726501</v>
      </c>
      <c r="P18" s="6"/>
      <c r="Q18" s="38"/>
    </row>
    <row r="19" spans="1:17" ht="16.5">
      <c r="A19" s="44"/>
      <c r="B19" s="45" t="s">
        <v>25</v>
      </c>
      <c r="C19" s="72">
        <f>C11-C18</f>
        <v>10122263</v>
      </c>
      <c r="D19" s="73">
        <v>88037139</v>
      </c>
      <c r="E19" s="74">
        <f t="shared" si="0"/>
        <v>77914876</v>
      </c>
      <c r="F19" s="75">
        <f>F11-F18</f>
        <v>10128873</v>
      </c>
      <c r="G19" s="76">
        <v>90114207</v>
      </c>
      <c r="H19" s="77">
        <f t="shared" si="1"/>
        <v>79985334</v>
      </c>
      <c r="I19" s="77">
        <v>95648498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117510350</v>
      </c>
      <c r="M22" s="85">
        <v>101594150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10016864</v>
      </c>
      <c r="D23" s="64">
        <v>0</v>
      </c>
      <c r="E23" s="65">
        <f t="shared" si="0"/>
        <v>-10016864</v>
      </c>
      <c r="F23" s="63">
        <v>10017775</v>
      </c>
      <c r="G23" s="64">
        <v>0</v>
      </c>
      <c r="H23" s="65">
        <f t="shared" si="1"/>
        <v>-10017775</v>
      </c>
      <c r="I23" s="65">
        <v>0</v>
      </c>
      <c r="J23" s="30">
        <f t="shared" si="2"/>
        <v>-100</v>
      </c>
      <c r="K23" s="31">
        <f t="shared" si="3"/>
        <v>-100</v>
      </c>
      <c r="L23" s="84">
        <v>117510350</v>
      </c>
      <c r="M23" s="85">
        <v>101594150</v>
      </c>
      <c r="N23" s="32">
        <f t="shared" si="4"/>
        <v>-8.52423977973004</v>
      </c>
      <c r="O23" s="31">
        <f t="shared" si="5"/>
        <v>-9.860582523698461</v>
      </c>
      <c r="P23" s="6"/>
      <c r="Q23" s="33"/>
    </row>
    <row r="24" spans="1:17" ht="12.75">
      <c r="A24" s="7"/>
      <c r="B24" s="29" t="s">
        <v>29</v>
      </c>
      <c r="C24" s="63">
        <v>224440285</v>
      </c>
      <c r="D24" s="64">
        <v>117510350</v>
      </c>
      <c r="E24" s="65">
        <f t="shared" si="0"/>
        <v>-106929935</v>
      </c>
      <c r="F24" s="63">
        <v>299370725</v>
      </c>
      <c r="G24" s="64">
        <v>101594150</v>
      </c>
      <c r="H24" s="65">
        <f t="shared" si="1"/>
        <v>-197776575</v>
      </c>
      <c r="I24" s="65">
        <v>114532450</v>
      </c>
      <c r="J24" s="30">
        <f t="shared" si="2"/>
        <v>-47.64293317485317</v>
      </c>
      <c r="K24" s="31">
        <f t="shared" si="3"/>
        <v>-66.06409995499727</v>
      </c>
      <c r="L24" s="84">
        <v>117510350</v>
      </c>
      <c r="M24" s="85">
        <v>101594150</v>
      </c>
      <c r="N24" s="32">
        <f t="shared" si="4"/>
        <v>-90.99618459139982</v>
      </c>
      <c r="O24" s="31">
        <f t="shared" si="5"/>
        <v>-194.6731923048719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117510350</v>
      </c>
      <c r="M25" s="85">
        <v>101594150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234457149</v>
      </c>
      <c r="D26" s="67">
        <v>117510350</v>
      </c>
      <c r="E26" s="68">
        <f t="shared" si="0"/>
        <v>-116946799</v>
      </c>
      <c r="F26" s="66">
        <f>SUM(F22:F25)</f>
        <v>309388500</v>
      </c>
      <c r="G26" s="67">
        <v>101594150</v>
      </c>
      <c r="H26" s="68">
        <f t="shared" si="1"/>
        <v>-207794350</v>
      </c>
      <c r="I26" s="68">
        <v>114532450</v>
      </c>
      <c r="J26" s="43">
        <f t="shared" si="2"/>
        <v>-49.879817910777376</v>
      </c>
      <c r="K26" s="36">
        <f t="shared" si="3"/>
        <v>-67.162919759461</v>
      </c>
      <c r="L26" s="89">
        <v>117510350</v>
      </c>
      <c r="M26" s="87">
        <v>101594150</v>
      </c>
      <c r="N26" s="37">
        <f t="shared" si="4"/>
        <v>-99.52042437112986</v>
      </c>
      <c r="O26" s="36">
        <f t="shared" si="5"/>
        <v>-204.53377482857036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117510350</v>
      </c>
      <c r="M28" s="85">
        <v>101594150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13500000</v>
      </c>
      <c r="D29" s="64">
        <v>9702000</v>
      </c>
      <c r="E29" s="65">
        <f t="shared" si="0"/>
        <v>-3798000</v>
      </c>
      <c r="F29" s="63">
        <v>15000000</v>
      </c>
      <c r="G29" s="64">
        <v>13000000</v>
      </c>
      <c r="H29" s="65">
        <f t="shared" si="1"/>
        <v>-2000000</v>
      </c>
      <c r="I29" s="65">
        <v>20681000</v>
      </c>
      <c r="J29" s="30">
        <f t="shared" si="2"/>
        <v>-28.133333333333333</v>
      </c>
      <c r="K29" s="31">
        <f t="shared" si="3"/>
        <v>-13.333333333333334</v>
      </c>
      <c r="L29" s="84">
        <v>117510350</v>
      </c>
      <c r="M29" s="85">
        <v>101594150</v>
      </c>
      <c r="N29" s="32">
        <f t="shared" si="4"/>
        <v>-3.232055729559141</v>
      </c>
      <c r="O29" s="31">
        <f t="shared" si="5"/>
        <v>-1.9686172875111412</v>
      </c>
      <c r="P29" s="6"/>
      <c r="Q29" s="33"/>
    </row>
    <row r="30" spans="1:17" ht="12.75">
      <c r="A30" s="7"/>
      <c r="B30" s="29" t="s">
        <v>34</v>
      </c>
      <c r="C30" s="63">
        <v>124314535</v>
      </c>
      <c r="D30" s="64">
        <v>26400000</v>
      </c>
      <c r="E30" s="65">
        <f t="shared" si="0"/>
        <v>-97914535</v>
      </c>
      <c r="F30" s="63">
        <v>191040825</v>
      </c>
      <c r="G30" s="64">
        <v>0</v>
      </c>
      <c r="H30" s="65">
        <f t="shared" si="1"/>
        <v>-191040825</v>
      </c>
      <c r="I30" s="65">
        <v>0</v>
      </c>
      <c r="J30" s="30">
        <f t="shared" si="2"/>
        <v>-78.763545228239</v>
      </c>
      <c r="K30" s="31">
        <f t="shared" si="3"/>
        <v>-100</v>
      </c>
      <c r="L30" s="84">
        <v>117510350</v>
      </c>
      <c r="M30" s="85">
        <v>101594150</v>
      </c>
      <c r="N30" s="32">
        <f t="shared" si="4"/>
        <v>-83.32417952971802</v>
      </c>
      <c r="O30" s="31">
        <f t="shared" si="5"/>
        <v>-188.0431353576953</v>
      </c>
      <c r="P30" s="6"/>
      <c r="Q30" s="33"/>
    </row>
    <row r="31" spans="1:17" ht="12.75">
      <c r="A31" s="7"/>
      <c r="B31" s="29" t="s">
        <v>35</v>
      </c>
      <c r="C31" s="63">
        <v>86625750</v>
      </c>
      <c r="D31" s="64">
        <v>76182226</v>
      </c>
      <c r="E31" s="65">
        <f t="shared" si="0"/>
        <v>-10443524</v>
      </c>
      <c r="F31" s="63">
        <v>93329900</v>
      </c>
      <c r="G31" s="64">
        <v>88594150</v>
      </c>
      <c r="H31" s="65">
        <f t="shared" si="1"/>
        <v>-4735750</v>
      </c>
      <c r="I31" s="65">
        <v>93851450</v>
      </c>
      <c r="J31" s="30">
        <f t="shared" si="2"/>
        <v>-12.055911781427579</v>
      </c>
      <c r="K31" s="31">
        <f t="shared" si="3"/>
        <v>-5.074204515380387</v>
      </c>
      <c r="L31" s="84">
        <v>117510350</v>
      </c>
      <c r="M31" s="85">
        <v>101594150</v>
      </c>
      <c r="N31" s="32">
        <f t="shared" si="4"/>
        <v>-8.887322691150183</v>
      </c>
      <c r="O31" s="31">
        <f t="shared" si="5"/>
        <v>-4.661439659665444</v>
      </c>
      <c r="P31" s="6"/>
      <c r="Q31" s="33"/>
    </row>
    <row r="32" spans="1:17" ht="12.75">
      <c r="A32" s="7"/>
      <c r="B32" s="29" t="s">
        <v>36</v>
      </c>
      <c r="C32" s="63">
        <v>10016864</v>
      </c>
      <c r="D32" s="64">
        <v>5226124</v>
      </c>
      <c r="E32" s="65">
        <f t="shared" si="0"/>
        <v>-4790740</v>
      </c>
      <c r="F32" s="63">
        <v>10017775</v>
      </c>
      <c r="G32" s="64">
        <v>0</v>
      </c>
      <c r="H32" s="65">
        <f t="shared" si="1"/>
        <v>-10017775</v>
      </c>
      <c r="I32" s="65">
        <v>0</v>
      </c>
      <c r="J32" s="30">
        <f t="shared" si="2"/>
        <v>-47.82674497727033</v>
      </c>
      <c r="K32" s="31">
        <f t="shared" si="3"/>
        <v>-100</v>
      </c>
      <c r="L32" s="84">
        <v>117510350</v>
      </c>
      <c r="M32" s="85">
        <v>101594150</v>
      </c>
      <c r="N32" s="32">
        <f t="shared" si="4"/>
        <v>-4.076866420702517</v>
      </c>
      <c r="O32" s="31">
        <f t="shared" si="5"/>
        <v>-9.860582523698461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234457149</v>
      </c>
      <c r="D33" s="82">
        <v>117510350</v>
      </c>
      <c r="E33" s="83">
        <f t="shared" si="0"/>
        <v>-116946799</v>
      </c>
      <c r="F33" s="81">
        <f>SUM(F28:F32)</f>
        <v>309388500</v>
      </c>
      <c r="G33" s="82">
        <v>101594150</v>
      </c>
      <c r="H33" s="83">
        <f t="shared" si="1"/>
        <v>-207794350</v>
      </c>
      <c r="I33" s="83">
        <v>114532450</v>
      </c>
      <c r="J33" s="58">
        <f t="shared" si="2"/>
        <v>-49.879817910777376</v>
      </c>
      <c r="K33" s="59">
        <f t="shared" si="3"/>
        <v>-67.162919759461</v>
      </c>
      <c r="L33" s="96">
        <v>117510350</v>
      </c>
      <c r="M33" s="97">
        <v>101594150</v>
      </c>
      <c r="N33" s="60">
        <f t="shared" si="4"/>
        <v>-99.52042437112986</v>
      </c>
      <c r="O33" s="59">
        <f t="shared" si="5"/>
        <v>-204.53377482857036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75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1748807507</v>
      </c>
      <c r="M8" s="85">
        <v>1791560013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335146691</v>
      </c>
      <c r="D9" s="64">
        <v>367302470</v>
      </c>
      <c r="E9" s="65">
        <f>($D9-$C9)</f>
        <v>32155779</v>
      </c>
      <c r="F9" s="63">
        <v>365309893</v>
      </c>
      <c r="G9" s="64">
        <v>368384618</v>
      </c>
      <c r="H9" s="65">
        <f>($G9-$F9)</f>
        <v>3074725</v>
      </c>
      <c r="I9" s="65">
        <v>390489695</v>
      </c>
      <c r="J9" s="30">
        <f>IF($C9=0,0,($E9/$C9)*100)</f>
        <v>9.594538709021597</v>
      </c>
      <c r="K9" s="31">
        <f>IF($F9=0,0,($H9/$F9)*100)</f>
        <v>0.8416758097487385</v>
      </c>
      <c r="L9" s="84">
        <v>1748807507</v>
      </c>
      <c r="M9" s="85">
        <v>1791560013</v>
      </c>
      <c r="N9" s="32">
        <f>IF($L9=0,0,($E9/$L9)*100)</f>
        <v>1.8387260388172615</v>
      </c>
      <c r="O9" s="31">
        <f>IF($M9=0,0,($H9/$M9)*100)</f>
        <v>0.17162277443619187</v>
      </c>
      <c r="P9" s="6"/>
      <c r="Q9" s="33"/>
    </row>
    <row r="10" spans="1:17" ht="12.75">
      <c r="A10" s="3"/>
      <c r="B10" s="29" t="s">
        <v>17</v>
      </c>
      <c r="C10" s="63">
        <v>1237844185</v>
      </c>
      <c r="D10" s="64">
        <v>1381505037</v>
      </c>
      <c r="E10" s="65">
        <f aca="true" t="shared" si="0" ref="E10:E33">($D10-$C10)</f>
        <v>143660852</v>
      </c>
      <c r="F10" s="63">
        <v>1294311770</v>
      </c>
      <c r="G10" s="64">
        <v>1423175395</v>
      </c>
      <c r="H10" s="65">
        <f aca="true" t="shared" si="1" ref="H10:H33">($G10-$F10)</f>
        <v>128863625</v>
      </c>
      <c r="I10" s="65">
        <v>1477852606</v>
      </c>
      <c r="J10" s="30">
        <f aca="true" t="shared" si="2" ref="J10:J33">IF($C10=0,0,($E10/$C10)*100)</f>
        <v>11.605729843938315</v>
      </c>
      <c r="K10" s="31">
        <f aca="true" t="shared" si="3" ref="K10:K33">IF($F10=0,0,($H10/$F10)*100)</f>
        <v>9.956150286727285</v>
      </c>
      <c r="L10" s="84">
        <v>1748807507</v>
      </c>
      <c r="M10" s="85">
        <v>1791560013</v>
      </c>
      <c r="N10" s="32">
        <f aca="true" t="shared" si="4" ref="N10:N33">IF($L10=0,0,($E10/$L10)*100)</f>
        <v>8.214789302136726</v>
      </c>
      <c r="O10" s="31">
        <f aca="true" t="shared" si="5" ref="O10:O33">IF($M10=0,0,($H10/$M10)*100)</f>
        <v>7.192816543399822</v>
      </c>
      <c r="P10" s="6"/>
      <c r="Q10" s="33"/>
    </row>
    <row r="11" spans="1:17" ht="16.5">
      <c r="A11" s="7"/>
      <c r="B11" s="34" t="s">
        <v>18</v>
      </c>
      <c r="C11" s="66">
        <f>SUM(C8:C10)</f>
        <v>1572990876</v>
      </c>
      <c r="D11" s="67">
        <v>1748807507</v>
      </c>
      <c r="E11" s="68">
        <f t="shared" si="0"/>
        <v>175816631</v>
      </c>
      <c r="F11" s="66">
        <f>SUM(F8:F10)</f>
        <v>1659621663</v>
      </c>
      <c r="G11" s="67">
        <v>1791560013</v>
      </c>
      <c r="H11" s="68">
        <f t="shared" si="1"/>
        <v>131938350</v>
      </c>
      <c r="I11" s="68">
        <v>1868342301</v>
      </c>
      <c r="J11" s="35">
        <f t="shared" si="2"/>
        <v>11.177218741858743</v>
      </c>
      <c r="K11" s="36">
        <f t="shared" si="3"/>
        <v>7.9499052670536265</v>
      </c>
      <c r="L11" s="86">
        <v>1748807507</v>
      </c>
      <c r="M11" s="87">
        <v>1791560013</v>
      </c>
      <c r="N11" s="37">
        <f t="shared" si="4"/>
        <v>10.05351534095399</v>
      </c>
      <c r="O11" s="36">
        <f t="shared" si="5"/>
        <v>7.3644393178360135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620006247</v>
      </c>
      <c r="D13" s="64">
        <v>680160045</v>
      </c>
      <c r="E13" s="65">
        <f t="shared" si="0"/>
        <v>60153798</v>
      </c>
      <c r="F13" s="63">
        <v>661109387</v>
      </c>
      <c r="G13" s="64">
        <v>720651764</v>
      </c>
      <c r="H13" s="65">
        <f t="shared" si="1"/>
        <v>59542377</v>
      </c>
      <c r="I13" s="65">
        <v>765566273</v>
      </c>
      <c r="J13" s="30">
        <f t="shared" si="2"/>
        <v>9.70212772710982</v>
      </c>
      <c r="K13" s="31">
        <f t="shared" si="3"/>
        <v>9.006433454256792</v>
      </c>
      <c r="L13" s="84">
        <v>1706401243</v>
      </c>
      <c r="M13" s="85">
        <v>1792504819</v>
      </c>
      <c r="N13" s="32">
        <f t="shared" si="4"/>
        <v>3.525184844230684</v>
      </c>
      <c r="O13" s="31">
        <f t="shared" si="5"/>
        <v>3.321741530001432</v>
      </c>
      <c r="P13" s="6"/>
      <c r="Q13" s="33"/>
    </row>
    <row r="14" spans="1:17" ht="12.75">
      <c r="A14" s="3"/>
      <c r="B14" s="29" t="s">
        <v>21</v>
      </c>
      <c r="C14" s="63">
        <v>97395351</v>
      </c>
      <c r="D14" s="64">
        <v>160430386</v>
      </c>
      <c r="E14" s="65">
        <f t="shared" si="0"/>
        <v>63035035</v>
      </c>
      <c r="F14" s="63">
        <v>82654700</v>
      </c>
      <c r="G14" s="64">
        <v>171994184</v>
      </c>
      <c r="H14" s="65">
        <f t="shared" si="1"/>
        <v>89339484</v>
      </c>
      <c r="I14" s="65">
        <v>179905916</v>
      </c>
      <c r="J14" s="30">
        <f t="shared" si="2"/>
        <v>64.72078426002079</v>
      </c>
      <c r="K14" s="31">
        <f t="shared" si="3"/>
        <v>108.08760300382193</v>
      </c>
      <c r="L14" s="84">
        <v>1706401243</v>
      </c>
      <c r="M14" s="85">
        <v>1792504819</v>
      </c>
      <c r="N14" s="32">
        <f t="shared" si="4"/>
        <v>3.6940335843391083</v>
      </c>
      <c r="O14" s="31">
        <f t="shared" si="5"/>
        <v>4.984058232537449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1706401243</v>
      </c>
      <c r="M15" s="85">
        <v>1792504819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43366830</v>
      </c>
      <c r="D16" s="64">
        <v>37353525</v>
      </c>
      <c r="E16" s="65">
        <f t="shared" si="0"/>
        <v>-6013305</v>
      </c>
      <c r="F16" s="63">
        <v>45708639</v>
      </c>
      <c r="G16" s="64">
        <v>39071787</v>
      </c>
      <c r="H16" s="65">
        <f t="shared" si="1"/>
        <v>-6636852</v>
      </c>
      <c r="I16" s="65">
        <v>40869089</v>
      </c>
      <c r="J16" s="30">
        <f t="shared" si="2"/>
        <v>-13.86613916673181</v>
      </c>
      <c r="K16" s="31">
        <f t="shared" si="3"/>
        <v>-14.519907276171578</v>
      </c>
      <c r="L16" s="84">
        <v>1706401243</v>
      </c>
      <c r="M16" s="85">
        <v>1792504819</v>
      </c>
      <c r="N16" s="32">
        <f t="shared" si="4"/>
        <v>-0.3523968952008083</v>
      </c>
      <c r="O16" s="31">
        <f t="shared" si="5"/>
        <v>-0.37025574099725755</v>
      </c>
      <c r="P16" s="6"/>
      <c r="Q16" s="33"/>
    </row>
    <row r="17" spans="1:17" ht="12.75">
      <c r="A17" s="3"/>
      <c r="B17" s="29" t="s">
        <v>23</v>
      </c>
      <c r="C17" s="63">
        <v>774394410</v>
      </c>
      <c r="D17" s="64">
        <v>828457287</v>
      </c>
      <c r="E17" s="65">
        <f t="shared" si="0"/>
        <v>54062877</v>
      </c>
      <c r="F17" s="63">
        <v>784614445</v>
      </c>
      <c r="G17" s="64">
        <v>860787084</v>
      </c>
      <c r="H17" s="65">
        <f t="shared" si="1"/>
        <v>76172639</v>
      </c>
      <c r="I17" s="65">
        <v>877665983</v>
      </c>
      <c r="J17" s="42">
        <f t="shared" si="2"/>
        <v>6.981310337712794</v>
      </c>
      <c r="K17" s="31">
        <f t="shared" si="3"/>
        <v>9.708289145759991</v>
      </c>
      <c r="L17" s="88">
        <v>1706401243</v>
      </c>
      <c r="M17" s="85">
        <v>1792504819</v>
      </c>
      <c r="N17" s="32">
        <f t="shared" si="4"/>
        <v>3.1682394291364213</v>
      </c>
      <c r="O17" s="31">
        <f t="shared" si="5"/>
        <v>4.249508185004216</v>
      </c>
      <c r="P17" s="6"/>
      <c r="Q17" s="33"/>
    </row>
    <row r="18" spans="1:17" ht="16.5">
      <c r="A18" s="3"/>
      <c r="B18" s="34" t="s">
        <v>24</v>
      </c>
      <c r="C18" s="66">
        <f>SUM(C13:C17)</f>
        <v>1535162838</v>
      </c>
      <c r="D18" s="67">
        <v>1706401243</v>
      </c>
      <c r="E18" s="68">
        <f t="shared" si="0"/>
        <v>171238405</v>
      </c>
      <c r="F18" s="66">
        <f>SUM(F13:F17)</f>
        <v>1574087171</v>
      </c>
      <c r="G18" s="67">
        <v>1792504819</v>
      </c>
      <c r="H18" s="68">
        <f t="shared" si="1"/>
        <v>218417648</v>
      </c>
      <c r="I18" s="68">
        <v>1864007261</v>
      </c>
      <c r="J18" s="43">
        <f t="shared" si="2"/>
        <v>11.15441311900751</v>
      </c>
      <c r="K18" s="36">
        <f t="shared" si="3"/>
        <v>13.875829244020945</v>
      </c>
      <c r="L18" s="89">
        <v>1706401243</v>
      </c>
      <c r="M18" s="87">
        <v>1792504819</v>
      </c>
      <c r="N18" s="37">
        <f t="shared" si="4"/>
        <v>10.035060962505407</v>
      </c>
      <c r="O18" s="36">
        <f t="shared" si="5"/>
        <v>12.185052206545839</v>
      </c>
      <c r="P18" s="6"/>
      <c r="Q18" s="38"/>
    </row>
    <row r="19" spans="1:17" ht="16.5">
      <c r="A19" s="44"/>
      <c r="B19" s="45" t="s">
        <v>25</v>
      </c>
      <c r="C19" s="72">
        <f>C11-C18</f>
        <v>37828038</v>
      </c>
      <c r="D19" s="73">
        <v>42406264</v>
      </c>
      <c r="E19" s="74">
        <f t="shared" si="0"/>
        <v>4578226</v>
      </c>
      <c r="F19" s="75">
        <f>F11-F18</f>
        <v>85534492</v>
      </c>
      <c r="G19" s="76">
        <v>-944806</v>
      </c>
      <c r="H19" s="77">
        <f t="shared" si="1"/>
        <v>-86479298</v>
      </c>
      <c r="I19" s="77">
        <v>4335040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1044807053</v>
      </c>
      <c r="M22" s="85">
        <v>978659832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116243779</v>
      </c>
      <c r="D23" s="64">
        <v>124392053</v>
      </c>
      <c r="E23" s="65">
        <f t="shared" si="0"/>
        <v>8148274</v>
      </c>
      <c r="F23" s="63">
        <v>98839409</v>
      </c>
      <c r="G23" s="64">
        <v>89361832</v>
      </c>
      <c r="H23" s="65">
        <f t="shared" si="1"/>
        <v>-9477577</v>
      </c>
      <c r="I23" s="65">
        <v>65359635</v>
      </c>
      <c r="J23" s="30">
        <f t="shared" si="2"/>
        <v>7.009643070877797</v>
      </c>
      <c r="K23" s="31">
        <f t="shared" si="3"/>
        <v>-9.588864498370281</v>
      </c>
      <c r="L23" s="84">
        <v>1044807053</v>
      </c>
      <c r="M23" s="85">
        <v>978659832</v>
      </c>
      <c r="N23" s="32">
        <f t="shared" si="4"/>
        <v>0.7798831350346943</v>
      </c>
      <c r="O23" s="31">
        <f t="shared" si="5"/>
        <v>-0.9684240315280458</v>
      </c>
      <c r="P23" s="6"/>
      <c r="Q23" s="33"/>
    </row>
    <row r="24" spans="1:17" ht="12.75">
      <c r="A24" s="7"/>
      <c r="B24" s="29" t="s">
        <v>29</v>
      </c>
      <c r="C24" s="63">
        <v>795113000</v>
      </c>
      <c r="D24" s="64">
        <v>920415000</v>
      </c>
      <c r="E24" s="65">
        <f t="shared" si="0"/>
        <v>125302000</v>
      </c>
      <c r="F24" s="63">
        <v>940657000</v>
      </c>
      <c r="G24" s="64">
        <v>889298000</v>
      </c>
      <c r="H24" s="65">
        <f t="shared" si="1"/>
        <v>-51359000</v>
      </c>
      <c r="I24" s="65">
        <v>995289800</v>
      </c>
      <c r="J24" s="30">
        <f t="shared" si="2"/>
        <v>15.759017900600291</v>
      </c>
      <c r="K24" s="31">
        <f t="shared" si="3"/>
        <v>-5.4599072775730155</v>
      </c>
      <c r="L24" s="84">
        <v>1044807053</v>
      </c>
      <c r="M24" s="85">
        <v>978659832</v>
      </c>
      <c r="N24" s="32">
        <f t="shared" si="4"/>
        <v>11.992836346214826</v>
      </c>
      <c r="O24" s="31">
        <f t="shared" si="5"/>
        <v>-5.247890872872771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1044807053</v>
      </c>
      <c r="M25" s="85">
        <v>978659832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911356779</v>
      </c>
      <c r="D26" s="67">
        <v>1044807053</v>
      </c>
      <c r="E26" s="68">
        <f t="shared" si="0"/>
        <v>133450274</v>
      </c>
      <c r="F26" s="66">
        <f>SUM(F22:F25)</f>
        <v>1039496409</v>
      </c>
      <c r="G26" s="67">
        <v>978659832</v>
      </c>
      <c r="H26" s="68">
        <f t="shared" si="1"/>
        <v>-60836577</v>
      </c>
      <c r="I26" s="68">
        <v>1060649435</v>
      </c>
      <c r="J26" s="43">
        <f t="shared" si="2"/>
        <v>14.643033011333973</v>
      </c>
      <c r="K26" s="36">
        <f t="shared" si="3"/>
        <v>-5.852504777628337</v>
      </c>
      <c r="L26" s="89">
        <v>1044807053</v>
      </c>
      <c r="M26" s="87">
        <v>978659832</v>
      </c>
      <c r="N26" s="37">
        <f t="shared" si="4"/>
        <v>12.77271948124952</v>
      </c>
      <c r="O26" s="36">
        <f t="shared" si="5"/>
        <v>-6.216314904400817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837323474</v>
      </c>
      <c r="D28" s="64">
        <v>740385562</v>
      </c>
      <c r="E28" s="65">
        <f t="shared" si="0"/>
        <v>-96937912</v>
      </c>
      <c r="F28" s="63">
        <v>973170895</v>
      </c>
      <c r="G28" s="64">
        <v>913967607</v>
      </c>
      <c r="H28" s="65">
        <f t="shared" si="1"/>
        <v>-59203288</v>
      </c>
      <c r="I28" s="65">
        <v>1017464317</v>
      </c>
      <c r="J28" s="30">
        <f t="shared" si="2"/>
        <v>-11.577116253162634</v>
      </c>
      <c r="K28" s="31">
        <f t="shared" si="3"/>
        <v>-6.083544863926495</v>
      </c>
      <c r="L28" s="84">
        <v>1044807053</v>
      </c>
      <c r="M28" s="85">
        <v>978659832</v>
      </c>
      <c r="N28" s="32">
        <f t="shared" si="4"/>
        <v>-9.2780683018609</v>
      </c>
      <c r="O28" s="31">
        <f t="shared" si="5"/>
        <v>-6.049424535899416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1044807053</v>
      </c>
      <c r="M29" s="85">
        <v>978659832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40000000</v>
      </c>
      <c r="E30" s="65">
        <f t="shared" si="0"/>
        <v>40000000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1044807053</v>
      </c>
      <c r="M30" s="85">
        <v>978659832</v>
      </c>
      <c r="N30" s="32">
        <f t="shared" si="4"/>
        <v>3.8284580760769424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3291000</v>
      </c>
      <c r="D31" s="64">
        <v>2962000</v>
      </c>
      <c r="E31" s="65">
        <f t="shared" si="0"/>
        <v>-329000</v>
      </c>
      <c r="F31" s="63">
        <v>3472000</v>
      </c>
      <c r="G31" s="64">
        <v>3125000</v>
      </c>
      <c r="H31" s="65">
        <f t="shared" si="1"/>
        <v>-347000</v>
      </c>
      <c r="I31" s="65">
        <v>3306000</v>
      </c>
      <c r="J31" s="30">
        <f t="shared" si="2"/>
        <v>-9.996961409905804</v>
      </c>
      <c r="K31" s="31">
        <f t="shared" si="3"/>
        <v>-9.994239631336406</v>
      </c>
      <c r="L31" s="84">
        <v>1044807053</v>
      </c>
      <c r="M31" s="85">
        <v>978659832</v>
      </c>
      <c r="N31" s="32">
        <f t="shared" si="4"/>
        <v>-0.031489067675732854</v>
      </c>
      <c r="O31" s="31">
        <f t="shared" si="5"/>
        <v>-0.03545665088663821</v>
      </c>
      <c r="P31" s="6"/>
      <c r="Q31" s="33"/>
    </row>
    <row r="32" spans="1:17" ht="12.75">
      <c r="A32" s="7"/>
      <c r="B32" s="29" t="s">
        <v>36</v>
      </c>
      <c r="C32" s="63">
        <v>70742305</v>
      </c>
      <c r="D32" s="64">
        <v>261459491</v>
      </c>
      <c r="E32" s="65">
        <f t="shared" si="0"/>
        <v>190717186</v>
      </c>
      <c r="F32" s="63">
        <v>62853514</v>
      </c>
      <c r="G32" s="64">
        <v>61567225</v>
      </c>
      <c r="H32" s="65">
        <f t="shared" si="1"/>
        <v>-1286289</v>
      </c>
      <c r="I32" s="65">
        <v>39879118</v>
      </c>
      <c r="J32" s="30">
        <f t="shared" si="2"/>
        <v>269.59424915543815</v>
      </c>
      <c r="K32" s="31">
        <f t="shared" si="3"/>
        <v>-2.046487011052397</v>
      </c>
      <c r="L32" s="84">
        <v>1044807053</v>
      </c>
      <c r="M32" s="85">
        <v>978659832</v>
      </c>
      <c r="N32" s="32">
        <f t="shared" si="4"/>
        <v>18.25381877470921</v>
      </c>
      <c r="O32" s="31">
        <f t="shared" si="5"/>
        <v>-0.13143371761476363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911356779</v>
      </c>
      <c r="D33" s="82">
        <v>1044807053</v>
      </c>
      <c r="E33" s="83">
        <f t="shared" si="0"/>
        <v>133450274</v>
      </c>
      <c r="F33" s="81">
        <f>SUM(F28:F32)</f>
        <v>1039496409</v>
      </c>
      <c r="G33" s="82">
        <v>978659832</v>
      </c>
      <c r="H33" s="83">
        <f t="shared" si="1"/>
        <v>-60836577</v>
      </c>
      <c r="I33" s="83">
        <v>1060649435</v>
      </c>
      <c r="J33" s="58">
        <f t="shared" si="2"/>
        <v>14.643033011333973</v>
      </c>
      <c r="K33" s="59">
        <f t="shared" si="3"/>
        <v>-5.852504777628337</v>
      </c>
      <c r="L33" s="96">
        <v>1044807053</v>
      </c>
      <c r="M33" s="97">
        <v>978659832</v>
      </c>
      <c r="N33" s="60">
        <f t="shared" si="4"/>
        <v>12.77271948124952</v>
      </c>
      <c r="O33" s="59">
        <f t="shared" si="5"/>
        <v>-6.216314904400817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76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46305000</v>
      </c>
      <c r="D8" s="64">
        <v>48190008</v>
      </c>
      <c r="E8" s="65">
        <f>($D8-$C8)</f>
        <v>1885008</v>
      </c>
      <c r="F8" s="63">
        <v>48620250</v>
      </c>
      <c r="G8" s="64">
        <v>50599500</v>
      </c>
      <c r="H8" s="65">
        <f>($G8-$F8)</f>
        <v>1979250</v>
      </c>
      <c r="I8" s="65">
        <v>53129472</v>
      </c>
      <c r="J8" s="30">
        <f>IF($C8=0,0,($E8/$C8)*100)</f>
        <v>4.070851959831551</v>
      </c>
      <c r="K8" s="31">
        <f>IF($F8=0,0,($H8/$F8)*100)</f>
        <v>4.070834683079581</v>
      </c>
      <c r="L8" s="84">
        <v>408393768</v>
      </c>
      <c r="M8" s="85">
        <v>431636676</v>
      </c>
      <c r="N8" s="32">
        <f>IF($L8=0,0,($E8/$L8)*100)</f>
        <v>0.46156629892550166</v>
      </c>
      <c r="O8" s="31">
        <f>IF($M8=0,0,($H8/$M8)*100)</f>
        <v>0.45854537161712366</v>
      </c>
      <c r="P8" s="6"/>
      <c r="Q8" s="33"/>
    </row>
    <row r="9" spans="1:17" ht="12.75">
      <c r="A9" s="3"/>
      <c r="B9" s="29" t="s">
        <v>16</v>
      </c>
      <c r="C9" s="63">
        <v>71481108</v>
      </c>
      <c r="D9" s="64">
        <v>68816568</v>
      </c>
      <c r="E9" s="65">
        <f>($D9-$C9)</f>
        <v>-2664540</v>
      </c>
      <c r="F9" s="63">
        <v>75055163</v>
      </c>
      <c r="G9" s="64">
        <v>76173252</v>
      </c>
      <c r="H9" s="65">
        <f>($G9-$F9)</f>
        <v>1118089</v>
      </c>
      <c r="I9" s="65">
        <v>80172408</v>
      </c>
      <c r="J9" s="30">
        <f>IF($C9=0,0,($E9/$C9)*100)</f>
        <v>-3.727614294954689</v>
      </c>
      <c r="K9" s="31">
        <f>IF($F9=0,0,($H9/$F9)*100)</f>
        <v>1.4896896566595959</v>
      </c>
      <c r="L9" s="84">
        <v>408393768</v>
      </c>
      <c r="M9" s="85">
        <v>431636676</v>
      </c>
      <c r="N9" s="32">
        <f>IF($L9=0,0,($E9/$L9)*100)</f>
        <v>-0.6524438443438735</v>
      </c>
      <c r="O9" s="31">
        <f>IF($M9=0,0,($H9/$M9)*100)</f>
        <v>0.25903475357131145</v>
      </c>
      <c r="P9" s="6"/>
      <c r="Q9" s="33"/>
    </row>
    <row r="10" spans="1:17" ht="12.75">
      <c r="A10" s="3"/>
      <c r="B10" s="29" t="s">
        <v>17</v>
      </c>
      <c r="C10" s="63">
        <v>292989769</v>
      </c>
      <c r="D10" s="64">
        <v>291387192</v>
      </c>
      <c r="E10" s="65">
        <f aca="true" t="shared" si="0" ref="E10:E33">($D10-$C10)</f>
        <v>-1602577</v>
      </c>
      <c r="F10" s="63">
        <v>311540145</v>
      </c>
      <c r="G10" s="64">
        <v>304863924</v>
      </c>
      <c r="H10" s="65">
        <f aca="true" t="shared" si="1" ref="H10:H33">($G10-$F10)</f>
        <v>-6676221</v>
      </c>
      <c r="I10" s="65">
        <v>320212668</v>
      </c>
      <c r="J10" s="30">
        <f aca="true" t="shared" si="2" ref="J10:J33">IF($C10=0,0,($E10/$C10)*100)</f>
        <v>-0.5469737067849628</v>
      </c>
      <c r="K10" s="31">
        <f aca="true" t="shared" si="3" ref="K10:K33">IF($F10=0,0,($H10/$F10)*100)</f>
        <v>-2.1429729385277136</v>
      </c>
      <c r="L10" s="84">
        <v>408393768</v>
      </c>
      <c r="M10" s="85">
        <v>431636676</v>
      </c>
      <c r="N10" s="32">
        <f aca="true" t="shared" si="4" ref="N10:N33">IF($L10=0,0,($E10/$L10)*100)</f>
        <v>-0.3924097588090521</v>
      </c>
      <c r="O10" s="31">
        <f aca="true" t="shared" si="5" ref="O10:O33">IF($M10=0,0,($H10/$M10)*100)</f>
        <v>-1.5467223642506227</v>
      </c>
      <c r="P10" s="6"/>
      <c r="Q10" s="33"/>
    </row>
    <row r="11" spans="1:17" ht="16.5">
      <c r="A11" s="7"/>
      <c r="B11" s="34" t="s">
        <v>18</v>
      </c>
      <c r="C11" s="66">
        <f>SUM(C8:C10)</f>
        <v>410775877</v>
      </c>
      <c r="D11" s="67">
        <v>408393768</v>
      </c>
      <c r="E11" s="68">
        <f t="shared" si="0"/>
        <v>-2382109</v>
      </c>
      <c r="F11" s="66">
        <f>SUM(F8:F10)</f>
        <v>435215558</v>
      </c>
      <c r="G11" s="67">
        <v>431636676</v>
      </c>
      <c r="H11" s="68">
        <f t="shared" si="1"/>
        <v>-3578882</v>
      </c>
      <c r="I11" s="68">
        <v>453514548</v>
      </c>
      <c r="J11" s="35">
        <f t="shared" si="2"/>
        <v>-0.579904793192128</v>
      </c>
      <c r="K11" s="36">
        <f t="shared" si="3"/>
        <v>-0.8223240034079848</v>
      </c>
      <c r="L11" s="86">
        <v>408393768</v>
      </c>
      <c r="M11" s="87">
        <v>431636676</v>
      </c>
      <c r="N11" s="37">
        <f t="shared" si="4"/>
        <v>-0.5832873042274239</v>
      </c>
      <c r="O11" s="36">
        <f t="shared" si="5"/>
        <v>-0.8291422390621876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122338887</v>
      </c>
      <c r="D13" s="64">
        <v>125230692</v>
      </c>
      <c r="E13" s="65">
        <f t="shared" si="0"/>
        <v>2891805</v>
      </c>
      <c r="F13" s="63">
        <v>128455817</v>
      </c>
      <c r="G13" s="64">
        <v>131492340</v>
      </c>
      <c r="H13" s="65">
        <f t="shared" si="1"/>
        <v>3036523</v>
      </c>
      <c r="I13" s="65">
        <v>138066936</v>
      </c>
      <c r="J13" s="30">
        <f t="shared" si="2"/>
        <v>2.36376598717953</v>
      </c>
      <c r="K13" s="31">
        <f t="shared" si="3"/>
        <v>2.363865701776666</v>
      </c>
      <c r="L13" s="84">
        <v>408392856</v>
      </c>
      <c r="M13" s="85">
        <v>429993936</v>
      </c>
      <c r="N13" s="32">
        <f t="shared" si="4"/>
        <v>0.7080939241503283</v>
      </c>
      <c r="O13" s="31">
        <f t="shared" si="5"/>
        <v>0.7061780982883442</v>
      </c>
      <c r="P13" s="6"/>
      <c r="Q13" s="33"/>
    </row>
    <row r="14" spans="1:17" ht="12.75">
      <c r="A14" s="3"/>
      <c r="B14" s="29" t="s">
        <v>21</v>
      </c>
      <c r="C14" s="63">
        <v>5775000</v>
      </c>
      <c r="D14" s="64">
        <v>5000004</v>
      </c>
      <c r="E14" s="65">
        <f t="shared" si="0"/>
        <v>-774996</v>
      </c>
      <c r="F14" s="63">
        <v>6063750</v>
      </c>
      <c r="G14" s="64">
        <v>5250000</v>
      </c>
      <c r="H14" s="65">
        <f t="shared" si="1"/>
        <v>-813750</v>
      </c>
      <c r="I14" s="65">
        <v>5512500</v>
      </c>
      <c r="J14" s="30">
        <f t="shared" si="2"/>
        <v>-13.419844155844155</v>
      </c>
      <c r="K14" s="31">
        <f t="shared" si="3"/>
        <v>-13.41991341991342</v>
      </c>
      <c r="L14" s="84">
        <v>408392856</v>
      </c>
      <c r="M14" s="85">
        <v>429993936</v>
      </c>
      <c r="N14" s="32">
        <f t="shared" si="4"/>
        <v>-0.1897672764383518</v>
      </c>
      <c r="O14" s="31">
        <f t="shared" si="5"/>
        <v>-0.18924685486727422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408392856</v>
      </c>
      <c r="M15" s="85">
        <v>429993936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50295000</v>
      </c>
      <c r="D16" s="64">
        <v>48000000</v>
      </c>
      <c r="E16" s="65">
        <f t="shared" si="0"/>
        <v>-2295000</v>
      </c>
      <c r="F16" s="63">
        <v>52809750</v>
      </c>
      <c r="G16" s="64">
        <v>50400000</v>
      </c>
      <c r="H16" s="65">
        <f t="shared" si="1"/>
        <v>-2409750</v>
      </c>
      <c r="I16" s="65">
        <v>52920000</v>
      </c>
      <c r="J16" s="30">
        <f t="shared" si="2"/>
        <v>-4.563077840739636</v>
      </c>
      <c r="K16" s="31">
        <f t="shared" si="3"/>
        <v>-4.563077840739636</v>
      </c>
      <c r="L16" s="84">
        <v>408392856</v>
      </c>
      <c r="M16" s="85">
        <v>429993936</v>
      </c>
      <c r="N16" s="32">
        <f t="shared" si="4"/>
        <v>-0.561958899692408</v>
      </c>
      <c r="O16" s="31">
        <f t="shared" si="5"/>
        <v>-0.560414879897283</v>
      </c>
      <c r="P16" s="6"/>
      <c r="Q16" s="33"/>
    </row>
    <row r="17" spans="1:17" ht="12.75">
      <c r="A17" s="3"/>
      <c r="B17" s="29" t="s">
        <v>23</v>
      </c>
      <c r="C17" s="63">
        <v>229297772</v>
      </c>
      <c r="D17" s="64">
        <v>230162160</v>
      </c>
      <c r="E17" s="65">
        <f t="shared" si="0"/>
        <v>864388</v>
      </c>
      <c r="F17" s="63">
        <v>240762680</v>
      </c>
      <c r="G17" s="64">
        <v>242851596</v>
      </c>
      <c r="H17" s="65">
        <f t="shared" si="1"/>
        <v>2088916</v>
      </c>
      <c r="I17" s="65">
        <v>254994132</v>
      </c>
      <c r="J17" s="42">
        <f t="shared" si="2"/>
        <v>0.376971826834846</v>
      </c>
      <c r="K17" s="31">
        <f t="shared" si="3"/>
        <v>0.8676245006078184</v>
      </c>
      <c r="L17" s="88">
        <v>408392856</v>
      </c>
      <c r="M17" s="85">
        <v>429993936</v>
      </c>
      <c r="N17" s="32">
        <f t="shared" si="4"/>
        <v>0.211656004090336</v>
      </c>
      <c r="O17" s="31">
        <f t="shared" si="5"/>
        <v>0.48580126953232194</v>
      </c>
      <c r="P17" s="6"/>
      <c r="Q17" s="33"/>
    </row>
    <row r="18" spans="1:17" ht="16.5">
      <c r="A18" s="3"/>
      <c r="B18" s="34" t="s">
        <v>24</v>
      </c>
      <c r="C18" s="66">
        <f>SUM(C13:C17)</f>
        <v>407706659</v>
      </c>
      <c r="D18" s="67">
        <v>408392856</v>
      </c>
      <c r="E18" s="68">
        <f t="shared" si="0"/>
        <v>686197</v>
      </c>
      <c r="F18" s="66">
        <f>SUM(F13:F17)</f>
        <v>428091997</v>
      </c>
      <c r="G18" s="67">
        <v>429993936</v>
      </c>
      <c r="H18" s="68">
        <f t="shared" si="1"/>
        <v>1901939</v>
      </c>
      <c r="I18" s="68">
        <v>451493568</v>
      </c>
      <c r="J18" s="43">
        <f t="shared" si="2"/>
        <v>0.16830654708536413</v>
      </c>
      <c r="K18" s="36">
        <f t="shared" si="3"/>
        <v>0.4442827741066134</v>
      </c>
      <c r="L18" s="89">
        <v>408392856</v>
      </c>
      <c r="M18" s="87">
        <v>429993936</v>
      </c>
      <c r="N18" s="37">
        <f t="shared" si="4"/>
        <v>0.1680237521099047</v>
      </c>
      <c r="O18" s="36">
        <f t="shared" si="5"/>
        <v>0.442317633056109</v>
      </c>
      <c r="P18" s="6"/>
      <c r="Q18" s="38"/>
    </row>
    <row r="19" spans="1:17" ht="16.5">
      <c r="A19" s="44"/>
      <c r="B19" s="45" t="s">
        <v>25</v>
      </c>
      <c r="C19" s="72">
        <f>C11-C18</f>
        <v>3069218</v>
      </c>
      <c r="D19" s="73">
        <v>912</v>
      </c>
      <c r="E19" s="74">
        <f t="shared" si="0"/>
        <v>-3068306</v>
      </c>
      <c r="F19" s="75">
        <f>F11-F18</f>
        <v>7123561</v>
      </c>
      <c r="G19" s="76">
        <v>1642740</v>
      </c>
      <c r="H19" s="77">
        <f t="shared" si="1"/>
        <v>-5480821</v>
      </c>
      <c r="I19" s="77">
        <v>2020980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174313680</v>
      </c>
      <c r="M22" s="85">
        <v>184724148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62920000</v>
      </c>
      <c r="D23" s="64">
        <v>74973504</v>
      </c>
      <c r="E23" s="65">
        <f t="shared" si="0"/>
        <v>12053504</v>
      </c>
      <c r="F23" s="63">
        <v>66066000</v>
      </c>
      <c r="G23" s="64">
        <v>57170832</v>
      </c>
      <c r="H23" s="65">
        <f t="shared" si="1"/>
        <v>-8895168</v>
      </c>
      <c r="I23" s="65">
        <v>62887968</v>
      </c>
      <c r="J23" s="30">
        <f t="shared" si="2"/>
        <v>19.156872218690403</v>
      </c>
      <c r="K23" s="31">
        <f t="shared" si="3"/>
        <v>-13.464063209517754</v>
      </c>
      <c r="L23" s="84">
        <v>174313680</v>
      </c>
      <c r="M23" s="85">
        <v>184724148</v>
      </c>
      <c r="N23" s="32">
        <f t="shared" si="4"/>
        <v>6.914835370350738</v>
      </c>
      <c r="O23" s="31">
        <f t="shared" si="5"/>
        <v>-4.815379091638848</v>
      </c>
      <c r="P23" s="6"/>
      <c r="Q23" s="33"/>
    </row>
    <row r="24" spans="1:17" ht="12.75">
      <c r="A24" s="7"/>
      <c r="B24" s="29" t="s">
        <v>29</v>
      </c>
      <c r="C24" s="63">
        <v>128765175</v>
      </c>
      <c r="D24" s="64">
        <v>99340176</v>
      </c>
      <c r="E24" s="65">
        <f t="shared" si="0"/>
        <v>-29424999</v>
      </c>
      <c r="F24" s="63">
        <v>135203435</v>
      </c>
      <c r="G24" s="64">
        <v>127553316</v>
      </c>
      <c r="H24" s="65">
        <f t="shared" si="1"/>
        <v>-7650119</v>
      </c>
      <c r="I24" s="65">
        <v>135921996</v>
      </c>
      <c r="J24" s="30">
        <f t="shared" si="2"/>
        <v>-22.85167476377056</v>
      </c>
      <c r="K24" s="31">
        <f t="shared" si="3"/>
        <v>-5.65822828391897</v>
      </c>
      <c r="L24" s="84">
        <v>174313680</v>
      </c>
      <c r="M24" s="85">
        <v>184724148</v>
      </c>
      <c r="N24" s="32">
        <f t="shared" si="4"/>
        <v>-16.880487521117104</v>
      </c>
      <c r="O24" s="31">
        <f t="shared" si="5"/>
        <v>-4.1413746295909295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174313680</v>
      </c>
      <c r="M25" s="85">
        <v>184724148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191685175</v>
      </c>
      <c r="D26" s="67">
        <v>174313680</v>
      </c>
      <c r="E26" s="68">
        <f t="shared" si="0"/>
        <v>-17371495</v>
      </c>
      <c r="F26" s="66">
        <f>SUM(F22:F25)</f>
        <v>201269435</v>
      </c>
      <c r="G26" s="67">
        <v>184724148</v>
      </c>
      <c r="H26" s="68">
        <f t="shared" si="1"/>
        <v>-16545287</v>
      </c>
      <c r="I26" s="68">
        <v>198809964</v>
      </c>
      <c r="J26" s="43">
        <f t="shared" si="2"/>
        <v>-9.062513572058977</v>
      </c>
      <c r="K26" s="36">
        <f t="shared" si="3"/>
        <v>-8.220466758899581</v>
      </c>
      <c r="L26" s="89">
        <v>174313680</v>
      </c>
      <c r="M26" s="87">
        <v>184724148</v>
      </c>
      <c r="N26" s="37">
        <f t="shared" si="4"/>
        <v>-9.965652150766365</v>
      </c>
      <c r="O26" s="36">
        <f t="shared" si="5"/>
        <v>-8.956753721229777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174313680</v>
      </c>
      <c r="M28" s="85">
        <v>184724148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90064700</v>
      </c>
      <c r="D29" s="64">
        <v>78490980</v>
      </c>
      <c r="E29" s="65">
        <f t="shared" si="0"/>
        <v>-11573720</v>
      </c>
      <c r="F29" s="63">
        <v>94567935</v>
      </c>
      <c r="G29" s="64">
        <v>91989324</v>
      </c>
      <c r="H29" s="65">
        <f t="shared" si="1"/>
        <v>-2578611</v>
      </c>
      <c r="I29" s="65">
        <v>99093000</v>
      </c>
      <c r="J29" s="30">
        <f t="shared" si="2"/>
        <v>-12.85045084256096</v>
      </c>
      <c r="K29" s="31">
        <f t="shared" si="3"/>
        <v>-2.726728673942177</v>
      </c>
      <c r="L29" s="84">
        <v>174313680</v>
      </c>
      <c r="M29" s="85">
        <v>184724148</v>
      </c>
      <c r="N29" s="32">
        <f t="shared" si="4"/>
        <v>-6.639593633729722</v>
      </c>
      <c r="O29" s="31">
        <f t="shared" si="5"/>
        <v>-1.395925236585744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174313680</v>
      </c>
      <c r="M30" s="85">
        <v>184724148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51225655</v>
      </c>
      <c r="D31" s="64">
        <v>59669184</v>
      </c>
      <c r="E31" s="65">
        <f t="shared" si="0"/>
        <v>8443529</v>
      </c>
      <c r="F31" s="63">
        <v>53786939</v>
      </c>
      <c r="G31" s="64">
        <v>64364304</v>
      </c>
      <c r="H31" s="65">
        <f t="shared" si="1"/>
        <v>10577365</v>
      </c>
      <c r="I31" s="65">
        <v>68888700</v>
      </c>
      <c r="J31" s="30">
        <f t="shared" si="2"/>
        <v>16.48300836758456</v>
      </c>
      <c r="K31" s="31">
        <f t="shared" si="3"/>
        <v>19.665303876095273</v>
      </c>
      <c r="L31" s="84">
        <v>174313680</v>
      </c>
      <c r="M31" s="85">
        <v>184724148</v>
      </c>
      <c r="N31" s="32">
        <f t="shared" si="4"/>
        <v>4.843870544182189</v>
      </c>
      <c r="O31" s="31">
        <f t="shared" si="5"/>
        <v>5.726032635429992</v>
      </c>
      <c r="P31" s="6"/>
      <c r="Q31" s="33"/>
    </row>
    <row r="32" spans="1:17" ht="12.75">
      <c r="A32" s="7"/>
      <c r="B32" s="29" t="s">
        <v>36</v>
      </c>
      <c r="C32" s="63">
        <v>50394820</v>
      </c>
      <c r="D32" s="64">
        <v>36153516</v>
      </c>
      <c r="E32" s="65">
        <f t="shared" si="0"/>
        <v>-14241304</v>
      </c>
      <c r="F32" s="63">
        <v>52914561</v>
      </c>
      <c r="G32" s="64">
        <v>28370520</v>
      </c>
      <c r="H32" s="65">
        <f t="shared" si="1"/>
        <v>-24544041</v>
      </c>
      <c r="I32" s="65">
        <v>30828264</v>
      </c>
      <c r="J32" s="30">
        <f t="shared" si="2"/>
        <v>-28.259460000055565</v>
      </c>
      <c r="K32" s="31">
        <f t="shared" si="3"/>
        <v>-46.38428541436827</v>
      </c>
      <c r="L32" s="84">
        <v>174313680</v>
      </c>
      <c r="M32" s="85">
        <v>184724148</v>
      </c>
      <c r="N32" s="32">
        <f t="shared" si="4"/>
        <v>-8.169929061218832</v>
      </c>
      <c r="O32" s="31">
        <f t="shared" si="5"/>
        <v>-13.286861120074025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191685175</v>
      </c>
      <c r="D33" s="82">
        <v>174313680</v>
      </c>
      <c r="E33" s="83">
        <f t="shared" si="0"/>
        <v>-17371495</v>
      </c>
      <c r="F33" s="81">
        <f>SUM(F28:F32)</f>
        <v>201269435</v>
      </c>
      <c r="G33" s="82">
        <v>184724148</v>
      </c>
      <c r="H33" s="83">
        <f t="shared" si="1"/>
        <v>-16545287</v>
      </c>
      <c r="I33" s="83">
        <v>198809964</v>
      </c>
      <c r="J33" s="58">
        <f t="shared" si="2"/>
        <v>-9.062513572058977</v>
      </c>
      <c r="K33" s="59">
        <f t="shared" si="3"/>
        <v>-8.220466758899581</v>
      </c>
      <c r="L33" s="96">
        <v>174313680</v>
      </c>
      <c r="M33" s="97">
        <v>184724148</v>
      </c>
      <c r="N33" s="60">
        <f t="shared" si="4"/>
        <v>-9.965652150766365</v>
      </c>
      <c r="O33" s="59">
        <f t="shared" si="5"/>
        <v>-8.956753721229777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77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17501787</v>
      </c>
      <c r="D8" s="64">
        <v>17399469</v>
      </c>
      <c r="E8" s="65">
        <f>($D8-$C8)</f>
        <v>-102318</v>
      </c>
      <c r="F8" s="63">
        <v>18446884</v>
      </c>
      <c r="G8" s="64">
        <v>18231062</v>
      </c>
      <c r="H8" s="65">
        <f>($G8-$F8)</f>
        <v>-215822</v>
      </c>
      <c r="I8" s="65">
        <v>19124384</v>
      </c>
      <c r="J8" s="30">
        <f>IF($C8=0,0,($E8/$C8)*100)</f>
        <v>-0.5846145882131922</v>
      </c>
      <c r="K8" s="31">
        <f>IF($F8=0,0,($H8/$F8)*100)</f>
        <v>-1.1699645316791714</v>
      </c>
      <c r="L8" s="84">
        <v>302216131</v>
      </c>
      <c r="M8" s="85">
        <v>316441475</v>
      </c>
      <c r="N8" s="32">
        <f>IF($L8=0,0,($E8/$L8)*100)</f>
        <v>-0.03385590294649097</v>
      </c>
      <c r="O8" s="31">
        <f>IF($M8=0,0,($H8/$M8)*100)</f>
        <v>-0.06820281696639165</v>
      </c>
      <c r="P8" s="6"/>
      <c r="Q8" s="33"/>
    </row>
    <row r="9" spans="1:17" ht="12.75">
      <c r="A9" s="3"/>
      <c r="B9" s="29" t="s">
        <v>16</v>
      </c>
      <c r="C9" s="63">
        <v>4576721</v>
      </c>
      <c r="D9" s="64">
        <v>1000000</v>
      </c>
      <c r="E9" s="65">
        <f>($D9-$C9)</f>
        <v>-3576721</v>
      </c>
      <c r="F9" s="63">
        <v>4823864</v>
      </c>
      <c r="G9" s="64">
        <v>1049000</v>
      </c>
      <c r="H9" s="65">
        <f>($G9-$F9)</f>
        <v>-3774864</v>
      </c>
      <c r="I9" s="65">
        <v>1100401</v>
      </c>
      <c r="J9" s="30">
        <f>IF($C9=0,0,($E9/$C9)*100)</f>
        <v>-78.15029581222015</v>
      </c>
      <c r="K9" s="31">
        <f>IF($F9=0,0,($H9/$F9)*100)</f>
        <v>-78.25394745788853</v>
      </c>
      <c r="L9" s="84">
        <v>302216131</v>
      </c>
      <c r="M9" s="85">
        <v>316441475</v>
      </c>
      <c r="N9" s="32">
        <f>IF($L9=0,0,($E9/$L9)*100)</f>
        <v>-1.1834977134294662</v>
      </c>
      <c r="O9" s="31">
        <f>IF($M9=0,0,($H9/$M9)*100)</f>
        <v>-1.1929106322109009</v>
      </c>
      <c r="P9" s="6"/>
      <c r="Q9" s="33"/>
    </row>
    <row r="10" spans="1:17" ht="12.75">
      <c r="A10" s="3"/>
      <c r="B10" s="29" t="s">
        <v>17</v>
      </c>
      <c r="C10" s="63">
        <v>434522624</v>
      </c>
      <c r="D10" s="64">
        <v>283816662</v>
      </c>
      <c r="E10" s="65">
        <f aca="true" t="shared" si="0" ref="E10:E33">($D10-$C10)</f>
        <v>-150705962</v>
      </c>
      <c r="F10" s="63">
        <v>420843165</v>
      </c>
      <c r="G10" s="64">
        <v>297161413</v>
      </c>
      <c r="H10" s="65">
        <f aca="true" t="shared" si="1" ref="H10:H33">($G10-$F10)</f>
        <v>-123681752</v>
      </c>
      <c r="I10" s="65">
        <v>311722324</v>
      </c>
      <c r="J10" s="30">
        <f aca="true" t="shared" si="2" ref="J10:J33">IF($C10=0,0,($E10/$C10)*100)</f>
        <v>-34.68311053925699</v>
      </c>
      <c r="K10" s="31">
        <f aca="true" t="shared" si="3" ref="K10:K33">IF($F10=0,0,($H10/$F10)*100)</f>
        <v>-29.389036649793276</v>
      </c>
      <c r="L10" s="84">
        <v>302216131</v>
      </c>
      <c r="M10" s="85">
        <v>316441475</v>
      </c>
      <c r="N10" s="32">
        <f aca="true" t="shared" si="4" ref="N10:N33">IF($L10=0,0,($E10/$L10)*100)</f>
        <v>-49.86694836616778</v>
      </c>
      <c r="O10" s="31">
        <f aca="true" t="shared" si="5" ref="O10:O33">IF($M10=0,0,($H10/$M10)*100)</f>
        <v>-39.08519008135707</v>
      </c>
      <c r="P10" s="6"/>
      <c r="Q10" s="33"/>
    </row>
    <row r="11" spans="1:17" ht="16.5">
      <c r="A11" s="7"/>
      <c r="B11" s="34" t="s">
        <v>18</v>
      </c>
      <c r="C11" s="66">
        <f>SUM(C8:C10)</f>
        <v>456601132</v>
      </c>
      <c r="D11" s="67">
        <v>302216131</v>
      </c>
      <c r="E11" s="68">
        <f t="shared" si="0"/>
        <v>-154385001</v>
      </c>
      <c r="F11" s="66">
        <f>SUM(F8:F10)</f>
        <v>444113913</v>
      </c>
      <c r="G11" s="67">
        <v>316441475</v>
      </c>
      <c r="H11" s="68">
        <f t="shared" si="1"/>
        <v>-127672438</v>
      </c>
      <c r="I11" s="68">
        <v>331947109</v>
      </c>
      <c r="J11" s="35">
        <f t="shared" si="2"/>
        <v>-33.81178673906573</v>
      </c>
      <c r="K11" s="36">
        <f t="shared" si="3"/>
        <v>-28.747678076007492</v>
      </c>
      <c r="L11" s="86">
        <v>302216131</v>
      </c>
      <c r="M11" s="87">
        <v>316441475</v>
      </c>
      <c r="N11" s="37">
        <f t="shared" si="4"/>
        <v>-51.08430198254374</v>
      </c>
      <c r="O11" s="36">
        <f t="shared" si="5"/>
        <v>-40.346303530534364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94281983</v>
      </c>
      <c r="D13" s="64">
        <v>89935421</v>
      </c>
      <c r="E13" s="65">
        <f t="shared" si="0"/>
        <v>-4346562</v>
      </c>
      <c r="F13" s="63">
        <v>99373197</v>
      </c>
      <c r="G13" s="64">
        <v>95281799</v>
      </c>
      <c r="H13" s="65">
        <f t="shared" si="1"/>
        <v>-4091398</v>
      </c>
      <c r="I13" s="65">
        <v>99950614</v>
      </c>
      <c r="J13" s="30">
        <f t="shared" si="2"/>
        <v>-4.61017244408192</v>
      </c>
      <c r="K13" s="31">
        <f t="shared" si="3"/>
        <v>-4.117204762970442</v>
      </c>
      <c r="L13" s="84">
        <v>381284435</v>
      </c>
      <c r="M13" s="85">
        <v>408693989</v>
      </c>
      <c r="N13" s="32">
        <f t="shared" si="4"/>
        <v>-1.1399788716788295</v>
      </c>
      <c r="O13" s="31">
        <f t="shared" si="5"/>
        <v>-1.0010908185879877</v>
      </c>
      <c r="P13" s="6"/>
      <c r="Q13" s="33"/>
    </row>
    <row r="14" spans="1:17" ht="12.75">
      <c r="A14" s="3"/>
      <c r="B14" s="29" t="s">
        <v>21</v>
      </c>
      <c r="C14" s="63">
        <v>5270000</v>
      </c>
      <c r="D14" s="64">
        <v>2000000</v>
      </c>
      <c r="E14" s="65">
        <f t="shared" si="0"/>
        <v>-3270000</v>
      </c>
      <c r="F14" s="63">
        <v>5554580</v>
      </c>
      <c r="G14" s="64">
        <v>5245000</v>
      </c>
      <c r="H14" s="65">
        <f t="shared" si="1"/>
        <v>-309580</v>
      </c>
      <c r="I14" s="65">
        <v>5502005</v>
      </c>
      <c r="J14" s="30">
        <f t="shared" si="2"/>
        <v>-62.04933586337761</v>
      </c>
      <c r="K14" s="31">
        <f t="shared" si="3"/>
        <v>-5.573418692322372</v>
      </c>
      <c r="L14" s="84">
        <v>381284435</v>
      </c>
      <c r="M14" s="85">
        <v>408693989</v>
      </c>
      <c r="N14" s="32">
        <f t="shared" si="4"/>
        <v>-0.857627455996204</v>
      </c>
      <c r="O14" s="31">
        <f t="shared" si="5"/>
        <v>-0.07574860612887556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381284435</v>
      </c>
      <c r="M15" s="85">
        <v>408693989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381284435</v>
      </c>
      <c r="M16" s="85">
        <v>408693989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256064922</v>
      </c>
      <c r="D17" s="64">
        <v>289349014</v>
      </c>
      <c r="E17" s="65">
        <f t="shared" si="0"/>
        <v>33284092</v>
      </c>
      <c r="F17" s="63">
        <v>269882941</v>
      </c>
      <c r="G17" s="64">
        <v>308167190</v>
      </c>
      <c r="H17" s="65">
        <f t="shared" si="1"/>
        <v>38284249</v>
      </c>
      <c r="I17" s="65">
        <v>323267378</v>
      </c>
      <c r="J17" s="42">
        <f t="shared" si="2"/>
        <v>12.998302047790833</v>
      </c>
      <c r="K17" s="31">
        <f t="shared" si="3"/>
        <v>14.185501631983474</v>
      </c>
      <c r="L17" s="88">
        <v>381284435</v>
      </c>
      <c r="M17" s="85">
        <v>408693989</v>
      </c>
      <c r="N17" s="32">
        <f t="shared" si="4"/>
        <v>8.72946518260049</v>
      </c>
      <c r="O17" s="31">
        <f t="shared" si="5"/>
        <v>9.367460748242127</v>
      </c>
      <c r="P17" s="6"/>
      <c r="Q17" s="33"/>
    </row>
    <row r="18" spans="1:17" ht="16.5">
      <c r="A18" s="3"/>
      <c r="B18" s="34" t="s">
        <v>24</v>
      </c>
      <c r="C18" s="66">
        <f>SUM(C13:C17)</f>
        <v>355616905</v>
      </c>
      <c r="D18" s="67">
        <v>381284435</v>
      </c>
      <c r="E18" s="68">
        <f t="shared" si="0"/>
        <v>25667530</v>
      </c>
      <c r="F18" s="66">
        <f>SUM(F13:F17)</f>
        <v>374810718</v>
      </c>
      <c r="G18" s="67">
        <v>408693989</v>
      </c>
      <c r="H18" s="68">
        <f t="shared" si="1"/>
        <v>33883271</v>
      </c>
      <c r="I18" s="68">
        <v>428719997</v>
      </c>
      <c r="J18" s="43">
        <f t="shared" si="2"/>
        <v>7.217747424015178</v>
      </c>
      <c r="K18" s="36">
        <f t="shared" si="3"/>
        <v>9.0401019428692</v>
      </c>
      <c r="L18" s="89">
        <v>381284435</v>
      </c>
      <c r="M18" s="87">
        <v>408693989</v>
      </c>
      <c r="N18" s="37">
        <f t="shared" si="4"/>
        <v>6.731858854925457</v>
      </c>
      <c r="O18" s="36">
        <f t="shared" si="5"/>
        <v>8.290621323525265</v>
      </c>
      <c r="P18" s="6"/>
      <c r="Q18" s="38"/>
    </row>
    <row r="19" spans="1:17" ht="16.5">
      <c r="A19" s="44"/>
      <c r="B19" s="45" t="s">
        <v>25</v>
      </c>
      <c r="C19" s="72">
        <f>C11-C18</f>
        <v>100984227</v>
      </c>
      <c r="D19" s="73">
        <v>-79068304</v>
      </c>
      <c r="E19" s="74">
        <f t="shared" si="0"/>
        <v>-180052531</v>
      </c>
      <c r="F19" s="75">
        <f>F11-F18</f>
        <v>69303195</v>
      </c>
      <c r="G19" s="76">
        <v>-92252514</v>
      </c>
      <c r="H19" s="77">
        <f t="shared" si="1"/>
        <v>-161555709</v>
      </c>
      <c r="I19" s="77">
        <v>-96772888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169700187</v>
      </c>
      <c r="M22" s="85">
        <v>120879974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95189855</v>
      </c>
      <c r="D23" s="64">
        <v>68882187</v>
      </c>
      <c r="E23" s="65">
        <f t="shared" si="0"/>
        <v>-26307668</v>
      </c>
      <c r="F23" s="63">
        <v>63195927</v>
      </c>
      <c r="G23" s="64">
        <v>57420130</v>
      </c>
      <c r="H23" s="65">
        <f t="shared" si="1"/>
        <v>-5775797</v>
      </c>
      <c r="I23" s="65">
        <v>44594321</v>
      </c>
      <c r="J23" s="30">
        <f t="shared" si="2"/>
        <v>-27.637050187753726</v>
      </c>
      <c r="K23" s="31">
        <f t="shared" si="3"/>
        <v>-9.13950831040108</v>
      </c>
      <c r="L23" s="84">
        <v>169700187</v>
      </c>
      <c r="M23" s="85">
        <v>120879974</v>
      </c>
      <c r="N23" s="32">
        <f t="shared" si="4"/>
        <v>-15.502439016169145</v>
      </c>
      <c r="O23" s="31">
        <f t="shared" si="5"/>
        <v>-4.778125614090553</v>
      </c>
      <c r="P23" s="6"/>
      <c r="Q23" s="33"/>
    </row>
    <row r="24" spans="1:17" ht="12.75">
      <c r="A24" s="7"/>
      <c r="B24" s="29" t="s">
        <v>29</v>
      </c>
      <c r="C24" s="63">
        <v>78602372</v>
      </c>
      <c r="D24" s="64">
        <v>100818000</v>
      </c>
      <c r="E24" s="65">
        <f t="shared" si="0"/>
        <v>22215628</v>
      </c>
      <c r="F24" s="63">
        <v>77895208</v>
      </c>
      <c r="G24" s="64">
        <v>63459844</v>
      </c>
      <c r="H24" s="65">
        <f t="shared" si="1"/>
        <v>-14435364</v>
      </c>
      <c r="I24" s="65">
        <v>33564868</v>
      </c>
      <c r="J24" s="30">
        <f t="shared" si="2"/>
        <v>28.26330482749299</v>
      </c>
      <c r="K24" s="31">
        <f t="shared" si="3"/>
        <v>-18.531774124025706</v>
      </c>
      <c r="L24" s="84">
        <v>169700187</v>
      </c>
      <c r="M24" s="85">
        <v>120879974</v>
      </c>
      <c r="N24" s="32">
        <f t="shared" si="4"/>
        <v>13.091104018642005</v>
      </c>
      <c r="O24" s="31">
        <f t="shared" si="5"/>
        <v>-11.941898663876284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169700187</v>
      </c>
      <c r="M25" s="85">
        <v>120879974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173792227</v>
      </c>
      <c r="D26" s="67">
        <v>169700187</v>
      </c>
      <c r="E26" s="68">
        <f t="shared" si="0"/>
        <v>-4092040</v>
      </c>
      <c r="F26" s="66">
        <f>SUM(F22:F25)</f>
        <v>141091135</v>
      </c>
      <c r="G26" s="67">
        <v>120879974</v>
      </c>
      <c r="H26" s="68">
        <f t="shared" si="1"/>
        <v>-20211161</v>
      </c>
      <c r="I26" s="68">
        <v>78159189</v>
      </c>
      <c r="J26" s="43">
        <f t="shared" si="2"/>
        <v>-2.354558699567156</v>
      </c>
      <c r="K26" s="36">
        <f t="shared" si="3"/>
        <v>-14.32489787540514</v>
      </c>
      <c r="L26" s="89">
        <v>169700187</v>
      </c>
      <c r="M26" s="87">
        <v>120879974</v>
      </c>
      <c r="N26" s="37">
        <f t="shared" si="4"/>
        <v>-2.4113349975271388</v>
      </c>
      <c r="O26" s="36">
        <f t="shared" si="5"/>
        <v>-16.720024277966836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169700187</v>
      </c>
      <c r="M28" s="85">
        <v>120879974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26251978</v>
      </c>
      <c r="D29" s="64">
        <v>14706000</v>
      </c>
      <c r="E29" s="65">
        <f t="shared" si="0"/>
        <v>-11545978</v>
      </c>
      <c r="F29" s="63">
        <v>27669585</v>
      </c>
      <c r="G29" s="64">
        <v>12627338</v>
      </c>
      <c r="H29" s="65">
        <f t="shared" si="1"/>
        <v>-15042247</v>
      </c>
      <c r="I29" s="65">
        <v>13246078</v>
      </c>
      <c r="J29" s="30">
        <f t="shared" si="2"/>
        <v>-43.98136399474355</v>
      </c>
      <c r="K29" s="31">
        <f t="shared" si="3"/>
        <v>-54.36383306796976</v>
      </c>
      <c r="L29" s="84">
        <v>169700187</v>
      </c>
      <c r="M29" s="85">
        <v>120879974</v>
      </c>
      <c r="N29" s="32">
        <f t="shared" si="4"/>
        <v>-6.80375089981486</v>
      </c>
      <c r="O29" s="31">
        <f t="shared" si="5"/>
        <v>-12.443952875105682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169700187</v>
      </c>
      <c r="M30" s="85">
        <v>120879974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88660234</v>
      </c>
      <c r="D31" s="64">
        <v>91919000</v>
      </c>
      <c r="E31" s="65">
        <f t="shared" si="0"/>
        <v>3258766</v>
      </c>
      <c r="F31" s="63">
        <v>51362013</v>
      </c>
      <c r="G31" s="64">
        <v>65737871</v>
      </c>
      <c r="H31" s="65">
        <f t="shared" si="1"/>
        <v>14375858</v>
      </c>
      <c r="I31" s="65">
        <v>20318790</v>
      </c>
      <c r="J31" s="30">
        <f t="shared" si="2"/>
        <v>3.6755666582156774</v>
      </c>
      <c r="K31" s="31">
        <f t="shared" si="3"/>
        <v>27.989280716080966</v>
      </c>
      <c r="L31" s="84">
        <v>169700187</v>
      </c>
      <c r="M31" s="85">
        <v>120879974</v>
      </c>
      <c r="N31" s="32">
        <f t="shared" si="4"/>
        <v>1.9203078426778635</v>
      </c>
      <c r="O31" s="31">
        <f t="shared" si="5"/>
        <v>11.892671320395882</v>
      </c>
      <c r="P31" s="6"/>
      <c r="Q31" s="33"/>
    </row>
    <row r="32" spans="1:17" ht="12.75">
      <c r="A32" s="7"/>
      <c r="B32" s="29" t="s">
        <v>36</v>
      </c>
      <c r="C32" s="63">
        <v>58880015</v>
      </c>
      <c r="D32" s="64">
        <v>63075187</v>
      </c>
      <c r="E32" s="65">
        <f t="shared" si="0"/>
        <v>4195172</v>
      </c>
      <c r="F32" s="63">
        <v>62059537</v>
      </c>
      <c r="G32" s="64">
        <v>42514765</v>
      </c>
      <c r="H32" s="65">
        <f t="shared" si="1"/>
        <v>-19544772</v>
      </c>
      <c r="I32" s="65">
        <v>44594321</v>
      </c>
      <c r="J32" s="30">
        <f t="shared" si="2"/>
        <v>7.124950630532279</v>
      </c>
      <c r="K32" s="31">
        <f t="shared" si="3"/>
        <v>-31.493583331116376</v>
      </c>
      <c r="L32" s="84">
        <v>169700187</v>
      </c>
      <c r="M32" s="85">
        <v>120879974</v>
      </c>
      <c r="N32" s="32">
        <f t="shared" si="4"/>
        <v>2.4721080596098575</v>
      </c>
      <c r="O32" s="31">
        <f t="shared" si="5"/>
        <v>-16.168742723257036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173792227</v>
      </c>
      <c r="D33" s="82">
        <v>169700187</v>
      </c>
      <c r="E33" s="83">
        <f t="shared" si="0"/>
        <v>-4092040</v>
      </c>
      <c r="F33" s="81">
        <f>SUM(F28:F32)</f>
        <v>141091135</v>
      </c>
      <c r="G33" s="82">
        <v>120879974</v>
      </c>
      <c r="H33" s="83">
        <f t="shared" si="1"/>
        <v>-20211161</v>
      </c>
      <c r="I33" s="83">
        <v>78159189</v>
      </c>
      <c r="J33" s="58">
        <f t="shared" si="2"/>
        <v>-2.354558699567156</v>
      </c>
      <c r="K33" s="59">
        <f t="shared" si="3"/>
        <v>-14.32489787540514</v>
      </c>
      <c r="L33" s="96">
        <v>169700187</v>
      </c>
      <c r="M33" s="97">
        <v>120879974</v>
      </c>
      <c r="N33" s="60">
        <f t="shared" si="4"/>
        <v>-2.4113349975271388</v>
      </c>
      <c r="O33" s="59">
        <f t="shared" si="5"/>
        <v>-16.720024277966836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78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26135260</v>
      </c>
      <c r="D8" s="64">
        <v>25188972</v>
      </c>
      <c r="E8" s="65">
        <f>($D8-$C8)</f>
        <v>-946288</v>
      </c>
      <c r="F8" s="63">
        <v>27546564</v>
      </c>
      <c r="G8" s="64">
        <v>26398068</v>
      </c>
      <c r="H8" s="65">
        <f>($G8-$F8)</f>
        <v>-1148496</v>
      </c>
      <c r="I8" s="65">
        <v>27665148</v>
      </c>
      <c r="J8" s="30">
        <f>IF($C8=0,0,($E8/$C8)*100)</f>
        <v>-3.6207330633022208</v>
      </c>
      <c r="K8" s="31">
        <f>IF($F8=0,0,($H8/$F8)*100)</f>
        <v>-4.169289498320008</v>
      </c>
      <c r="L8" s="84">
        <v>368741640</v>
      </c>
      <c r="M8" s="85">
        <v>390392844</v>
      </c>
      <c r="N8" s="32">
        <f>IF($L8=0,0,($E8/$L8)*100)</f>
        <v>-0.25662629259879627</v>
      </c>
      <c r="O8" s="31">
        <f>IF($M8=0,0,($H8/$M8)*100)</f>
        <v>-0.2941898187047711</v>
      </c>
      <c r="P8" s="6"/>
      <c r="Q8" s="33"/>
    </row>
    <row r="9" spans="1:17" ht="12.75">
      <c r="A9" s="3"/>
      <c r="B9" s="29" t="s">
        <v>16</v>
      </c>
      <c r="C9" s="63">
        <v>44188635</v>
      </c>
      <c r="D9" s="64">
        <v>37015032</v>
      </c>
      <c r="E9" s="65">
        <f>($D9-$C9)</f>
        <v>-7173603</v>
      </c>
      <c r="F9" s="63">
        <v>46417685</v>
      </c>
      <c r="G9" s="64">
        <v>38876160</v>
      </c>
      <c r="H9" s="65">
        <f>($G9-$F9)</f>
        <v>-7541525</v>
      </c>
      <c r="I9" s="65">
        <v>43286364</v>
      </c>
      <c r="J9" s="30">
        <f>IF($C9=0,0,($E9/$C9)*100)</f>
        <v>-16.23404524715461</v>
      </c>
      <c r="K9" s="31">
        <f>IF($F9=0,0,($H9/$F9)*100)</f>
        <v>-16.24709418403783</v>
      </c>
      <c r="L9" s="84">
        <v>368741640</v>
      </c>
      <c r="M9" s="85">
        <v>390392844</v>
      </c>
      <c r="N9" s="32">
        <f>IF($L9=0,0,($E9/$L9)*100)</f>
        <v>-1.9454279695669845</v>
      </c>
      <c r="O9" s="31">
        <f>IF($M9=0,0,($H9/$M9)*100)</f>
        <v>-1.9317784933578341</v>
      </c>
      <c r="P9" s="6"/>
      <c r="Q9" s="33"/>
    </row>
    <row r="10" spans="1:17" ht="12.75">
      <c r="A10" s="3"/>
      <c r="B10" s="29" t="s">
        <v>17</v>
      </c>
      <c r="C10" s="63">
        <v>304415064</v>
      </c>
      <c r="D10" s="64">
        <v>306537636</v>
      </c>
      <c r="E10" s="65">
        <f aca="true" t="shared" si="0" ref="E10:E33">($D10-$C10)</f>
        <v>2122572</v>
      </c>
      <c r="F10" s="63">
        <v>325368582</v>
      </c>
      <c r="G10" s="64">
        <v>325118616</v>
      </c>
      <c r="H10" s="65">
        <f aca="true" t="shared" si="1" ref="H10:H33">($G10-$F10)</f>
        <v>-249966</v>
      </c>
      <c r="I10" s="65">
        <v>342779652</v>
      </c>
      <c r="J10" s="30">
        <f aca="true" t="shared" si="2" ref="J10:J33">IF($C10=0,0,($E10/$C10)*100)</f>
        <v>0.6972624718729425</v>
      </c>
      <c r="K10" s="31">
        <f aca="true" t="shared" si="3" ref="K10:K33">IF($F10=0,0,($H10/$F10)*100)</f>
        <v>-0.07682548771718838</v>
      </c>
      <c r="L10" s="84">
        <v>368741640</v>
      </c>
      <c r="M10" s="85">
        <v>390392844</v>
      </c>
      <c r="N10" s="32">
        <f aca="true" t="shared" si="4" ref="N10:N33">IF($L10=0,0,($E10/$L10)*100)</f>
        <v>0.5756257958824504</v>
      </c>
      <c r="O10" s="31">
        <f aca="true" t="shared" si="5" ref="O10:O33">IF($M10=0,0,($H10/$M10)*100)</f>
        <v>-0.06402934988224322</v>
      </c>
      <c r="P10" s="6"/>
      <c r="Q10" s="33"/>
    </row>
    <row r="11" spans="1:17" ht="16.5">
      <c r="A11" s="7"/>
      <c r="B11" s="34" t="s">
        <v>18</v>
      </c>
      <c r="C11" s="66">
        <f>SUM(C8:C10)</f>
        <v>374738959</v>
      </c>
      <c r="D11" s="67">
        <v>368741640</v>
      </c>
      <c r="E11" s="68">
        <f t="shared" si="0"/>
        <v>-5997319</v>
      </c>
      <c r="F11" s="66">
        <f>SUM(F8:F10)</f>
        <v>399332831</v>
      </c>
      <c r="G11" s="67">
        <v>390392844</v>
      </c>
      <c r="H11" s="68">
        <f t="shared" si="1"/>
        <v>-8939987</v>
      </c>
      <c r="I11" s="68">
        <v>413731164</v>
      </c>
      <c r="J11" s="35">
        <f t="shared" si="2"/>
        <v>-1.600399119430761</v>
      </c>
      <c r="K11" s="36">
        <f t="shared" si="3"/>
        <v>-2.238730779438468</v>
      </c>
      <c r="L11" s="86">
        <v>368741640</v>
      </c>
      <c r="M11" s="87">
        <v>390392844</v>
      </c>
      <c r="N11" s="37">
        <f t="shared" si="4"/>
        <v>-1.6264284662833306</v>
      </c>
      <c r="O11" s="36">
        <f t="shared" si="5"/>
        <v>-2.2899976619448483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116054385</v>
      </c>
      <c r="D13" s="64">
        <v>119132604</v>
      </c>
      <c r="E13" s="65">
        <f t="shared" si="0"/>
        <v>3078219</v>
      </c>
      <c r="F13" s="63">
        <v>123938275</v>
      </c>
      <c r="G13" s="64">
        <v>126552612</v>
      </c>
      <c r="H13" s="65">
        <f t="shared" si="1"/>
        <v>2614337</v>
      </c>
      <c r="I13" s="65">
        <v>134746080</v>
      </c>
      <c r="J13" s="30">
        <f t="shared" si="2"/>
        <v>2.65239353084332</v>
      </c>
      <c r="K13" s="31">
        <f t="shared" si="3"/>
        <v>2.1093863054008137</v>
      </c>
      <c r="L13" s="84">
        <v>423190296</v>
      </c>
      <c r="M13" s="85">
        <v>402273888</v>
      </c>
      <c r="N13" s="32">
        <f t="shared" si="4"/>
        <v>0.7273841175223924</v>
      </c>
      <c r="O13" s="31">
        <f t="shared" si="5"/>
        <v>0.6498898084083449</v>
      </c>
      <c r="P13" s="6"/>
      <c r="Q13" s="33"/>
    </row>
    <row r="14" spans="1:17" ht="12.75">
      <c r="A14" s="3"/>
      <c r="B14" s="29" t="s">
        <v>21</v>
      </c>
      <c r="C14" s="63">
        <v>2762567</v>
      </c>
      <c r="D14" s="64">
        <v>4500000</v>
      </c>
      <c r="E14" s="65">
        <f t="shared" si="0"/>
        <v>1737433</v>
      </c>
      <c r="F14" s="63">
        <v>2900695</v>
      </c>
      <c r="G14" s="64">
        <v>4716000</v>
      </c>
      <c r="H14" s="65">
        <f t="shared" si="1"/>
        <v>1815305</v>
      </c>
      <c r="I14" s="65">
        <v>4942368</v>
      </c>
      <c r="J14" s="30">
        <f t="shared" si="2"/>
        <v>62.89197691856885</v>
      </c>
      <c r="K14" s="31">
        <f t="shared" si="3"/>
        <v>62.58172610357173</v>
      </c>
      <c r="L14" s="84">
        <v>423190296</v>
      </c>
      <c r="M14" s="85">
        <v>402273888</v>
      </c>
      <c r="N14" s="32">
        <f t="shared" si="4"/>
        <v>0.4105559641660593</v>
      </c>
      <c r="O14" s="31">
        <f t="shared" si="5"/>
        <v>0.45126095780793013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423190296</v>
      </c>
      <c r="M15" s="85">
        <v>402273888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37037827</v>
      </c>
      <c r="D16" s="64">
        <v>31896012</v>
      </c>
      <c r="E16" s="65">
        <f t="shared" si="0"/>
        <v>-5141815</v>
      </c>
      <c r="F16" s="63">
        <v>38889718</v>
      </c>
      <c r="G16" s="64">
        <v>33554604</v>
      </c>
      <c r="H16" s="65">
        <f t="shared" si="1"/>
        <v>-5335114</v>
      </c>
      <c r="I16" s="65">
        <v>36540972</v>
      </c>
      <c r="J16" s="30">
        <f t="shared" si="2"/>
        <v>-13.882604397930798</v>
      </c>
      <c r="K16" s="31">
        <f t="shared" si="3"/>
        <v>-13.718572091471582</v>
      </c>
      <c r="L16" s="84">
        <v>423190296</v>
      </c>
      <c r="M16" s="85">
        <v>402273888</v>
      </c>
      <c r="N16" s="32">
        <f t="shared" si="4"/>
        <v>-1.2150125011373134</v>
      </c>
      <c r="O16" s="31">
        <f t="shared" si="5"/>
        <v>-1.3262392014865254</v>
      </c>
      <c r="P16" s="6"/>
      <c r="Q16" s="33"/>
    </row>
    <row r="17" spans="1:17" ht="12.75">
      <c r="A17" s="3"/>
      <c r="B17" s="29" t="s">
        <v>23</v>
      </c>
      <c r="C17" s="63">
        <v>234767339</v>
      </c>
      <c r="D17" s="64">
        <v>267661680</v>
      </c>
      <c r="E17" s="65">
        <f t="shared" si="0"/>
        <v>32894341</v>
      </c>
      <c r="F17" s="63">
        <v>247068100</v>
      </c>
      <c r="G17" s="64">
        <v>237450672</v>
      </c>
      <c r="H17" s="65">
        <f t="shared" si="1"/>
        <v>-9617428</v>
      </c>
      <c r="I17" s="65">
        <v>250796448</v>
      </c>
      <c r="J17" s="42">
        <f t="shared" si="2"/>
        <v>14.011463920030204</v>
      </c>
      <c r="K17" s="31">
        <f t="shared" si="3"/>
        <v>-3.892622317490603</v>
      </c>
      <c r="L17" s="88">
        <v>423190296</v>
      </c>
      <c r="M17" s="85">
        <v>402273888</v>
      </c>
      <c r="N17" s="32">
        <f t="shared" si="4"/>
        <v>7.7729431206050155</v>
      </c>
      <c r="O17" s="31">
        <f t="shared" si="5"/>
        <v>-2.3907661637734736</v>
      </c>
      <c r="P17" s="6"/>
      <c r="Q17" s="33"/>
    </row>
    <row r="18" spans="1:17" ht="16.5">
      <c r="A18" s="3"/>
      <c r="B18" s="34" t="s">
        <v>24</v>
      </c>
      <c r="C18" s="66">
        <f>SUM(C13:C17)</f>
        <v>390622118</v>
      </c>
      <c r="D18" s="67">
        <v>423190296</v>
      </c>
      <c r="E18" s="68">
        <f t="shared" si="0"/>
        <v>32568178</v>
      </c>
      <c r="F18" s="66">
        <f>SUM(F13:F17)</f>
        <v>412796788</v>
      </c>
      <c r="G18" s="67">
        <v>402273888</v>
      </c>
      <c r="H18" s="68">
        <f t="shared" si="1"/>
        <v>-10522900</v>
      </c>
      <c r="I18" s="68">
        <v>427025868</v>
      </c>
      <c r="J18" s="43">
        <f t="shared" si="2"/>
        <v>8.33751508151927</v>
      </c>
      <c r="K18" s="36">
        <f t="shared" si="3"/>
        <v>-2.549171966909781</v>
      </c>
      <c r="L18" s="89">
        <v>423190296</v>
      </c>
      <c r="M18" s="87">
        <v>402273888</v>
      </c>
      <c r="N18" s="37">
        <f t="shared" si="4"/>
        <v>7.695870701156153</v>
      </c>
      <c r="O18" s="36">
        <f t="shared" si="5"/>
        <v>-2.615854599043724</v>
      </c>
      <c r="P18" s="6"/>
      <c r="Q18" s="38"/>
    </row>
    <row r="19" spans="1:17" ht="16.5">
      <c r="A19" s="44"/>
      <c r="B19" s="45" t="s">
        <v>25</v>
      </c>
      <c r="C19" s="72">
        <f>C11-C18</f>
        <v>-15883159</v>
      </c>
      <c r="D19" s="73">
        <v>-54448656</v>
      </c>
      <c r="E19" s="74">
        <f t="shared" si="0"/>
        <v>-38565497</v>
      </c>
      <c r="F19" s="75">
        <f>F11-F18</f>
        <v>-13463957</v>
      </c>
      <c r="G19" s="76">
        <v>-11881044</v>
      </c>
      <c r="H19" s="77">
        <f t="shared" si="1"/>
        <v>1582913</v>
      </c>
      <c r="I19" s="77">
        <v>-13294704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75808188</v>
      </c>
      <c r="M22" s="85">
        <v>92055204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30161640</v>
      </c>
      <c r="E23" s="65">
        <f t="shared" si="0"/>
        <v>30161640</v>
      </c>
      <c r="F23" s="63">
        <v>0</v>
      </c>
      <c r="G23" s="64">
        <v>10275408</v>
      </c>
      <c r="H23" s="65">
        <f t="shared" si="1"/>
        <v>10275408</v>
      </c>
      <c r="I23" s="65">
        <v>6294924</v>
      </c>
      <c r="J23" s="30">
        <f t="shared" si="2"/>
        <v>0</v>
      </c>
      <c r="K23" s="31">
        <f t="shared" si="3"/>
        <v>0</v>
      </c>
      <c r="L23" s="84">
        <v>75808188</v>
      </c>
      <c r="M23" s="85">
        <v>92055204</v>
      </c>
      <c r="N23" s="32">
        <f t="shared" si="4"/>
        <v>39.786783981698655</v>
      </c>
      <c r="O23" s="31">
        <f t="shared" si="5"/>
        <v>11.162223919464672</v>
      </c>
      <c r="P23" s="6"/>
      <c r="Q23" s="33"/>
    </row>
    <row r="24" spans="1:17" ht="12.75">
      <c r="A24" s="7"/>
      <c r="B24" s="29" t="s">
        <v>29</v>
      </c>
      <c r="C24" s="63">
        <v>30000000</v>
      </c>
      <c r="D24" s="64">
        <v>45646548</v>
      </c>
      <c r="E24" s="65">
        <f t="shared" si="0"/>
        <v>15646548</v>
      </c>
      <c r="F24" s="63">
        <v>26003400</v>
      </c>
      <c r="G24" s="64">
        <v>81779796</v>
      </c>
      <c r="H24" s="65">
        <f t="shared" si="1"/>
        <v>55776396</v>
      </c>
      <c r="I24" s="65">
        <v>91285152</v>
      </c>
      <c r="J24" s="30">
        <f t="shared" si="2"/>
        <v>52.15516</v>
      </c>
      <c r="K24" s="31">
        <f t="shared" si="3"/>
        <v>214.49655045109486</v>
      </c>
      <c r="L24" s="84">
        <v>75808188</v>
      </c>
      <c r="M24" s="85">
        <v>92055204</v>
      </c>
      <c r="N24" s="32">
        <f t="shared" si="4"/>
        <v>20.639654386673904</v>
      </c>
      <c r="O24" s="31">
        <f t="shared" si="5"/>
        <v>60.5901606605532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75808188</v>
      </c>
      <c r="M25" s="85">
        <v>92055204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30000000</v>
      </c>
      <c r="D26" s="67">
        <v>75808188</v>
      </c>
      <c r="E26" s="68">
        <f t="shared" si="0"/>
        <v>45808188</v>
      </c>
      <c r="F26" s="66">
        <f>SUM(F22:F25)</f>
        <v>26003400</v>
      </c>
      <c r="G26" s="67">
        <v>92055204</v>
      </c>
      <c r="H26" s="68">
        <f t="shared" si="1"/>
        <v>66051804</v>
      </c>
      <c r="I26" s="68">
        <v>97580076</v>
      </c>
      <c r="J26" s="43">
        <f t="shared" si="2"/>
        <v>152.69396</v>
      </c>
      <c r="K26" s="36">
        <f t="shared" si="3"/>
        <v>254.01218302222017</v>
      </c>
      <c r="L26" s="89">
        <v>75808188</v>
      </c>
      <c r="M26" s="87">
        <v>92055204</v>
      </c>
      <c r="N26" s="37">
        <f t="shared" si="4"/>
        <v>60.42643836837256</v>
      </c>
      <c r="O26" s="36">
        <f t="shared" si="5"/>
        <v>71.75238458001787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75808188</v>
      </c>
      <c r="M28" s="85">
        <v>92055204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25500000</v>
      </c>
      <c r="D29" s="64">
        <v>2300004</v>
      </c>
      <c r="E29" s="65">
        <f t="shared" si="0"/>
        <v>-23199996</v>
      </c>
      <c r="F29" s="63">
        <v>20256000</v>
      </c>
      <c r="G29" s="64">
        <v>32300004</v>
      </c>
      <c r="H29" s="65">
        <f t="shared" si="1"/>
        <v>12044004</v>
      </c>
      <c r="I29" s="65">
        <v>39000000</v>
      </c>
      <c r="J29" s="30">
        <f t="shared" si="2"/>
        <v>-90.98037647058823</v>
      </c>
      <c r="K29" s="31">
        <f t="shared" si="3"/>
        <v>59.45894549763033</v>
      </c>
      <c r="L29" s="84">
        <v>75808188</v>
      </c>
      <c r="M29" s="85">
        <v>92055204</v>
      </c>
      <c r="N29" s="32">
        <f t="shared" si="4"/>
        <v>-30.603549051983673</v>
      </c>
      <c r="O29" s="31">
        <f t="shared" si="5"/>
        <v>13.083458051974986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75808188</v>
      </c>
      <c r="M30" s="85">
        <v>92055204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20000000</v>
      </c>
      <c r="D31" s="64">
        <v>30474996</v>
      </c>
      <c r="E31" s="65">
        <f t="shared" si="0"/>
        <v>10474996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52.37498000000001</v>
      </c>
      <c r="K31" s="31">
        <f t="shared" si="3"/>
        <v>0</v>
      </c>
      <c r="L31" s="84">
        <v>75808188</v>
      </c>
      <c r="M31" s="85">
        <v>92055204</v>
      </c>
      <c r="N31" s="32">
        <f t="shared" si="4"/>
        <v>13.817763326568363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38769312</v>
      </c>
      <c r="D32" s="64">
        <v>43033188</v>
      </c>
      <c r="E32" s="65">
        <f t="shared" si="0"/>
        <v>4263876</v>
      </c>
      <c r="F32" s="63">
        <v>60230524</v>
      </c>
      <c r="G32" s="64">
        <v>59755200</v>
      </c>
      <c r="H32" s="65">
        <f t="shared" si="1"/>
        <v>-475324</v>
      </c>
      <c r="I32" s="65">
        <v>58580076</v>
      </c>
      <c r="J32" s="30">
        <f t="shared" si="2"/>
        <v>10.998069813568009</v>
      </c>
      <c r="K32" s="31">
        <f t="shared" si="3"/>
        <v>-0.7891746052217643</v>
      </c>
      <c r="L32" s="84">
        <v>75808188</v>
      </c>
      <c r="M32" s="85">
        <v>92055204</v>
      </c>
      <c r="N32" s="32">
        <f t="shared" si="4"/>
        <v>5.624558655853903</v>
      </c>
      <c r="O32" s="31">
        <f t="shared" si="5"/>
        <v>-0.5163466912745096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84269312</v>
      </c>
      <c r="D33" s="82">
        <v>75808188</v>
      </c>
      <c r="E33" s="83">
        <f t="shared" si="0"/>
        <v>-8461124</v>
      </c>
      <c r="F33" s="81">
        <f>SUM(F28:F32)</f>
        <v>80486524</v>
      </c>
      <c r="G33" s="82">
        <v>92055204</v>
      </c>
      <c r="H33" s="83">
        <f t="shared" si="1"/>
        <v>11568680</v>
      </c>
      <c r="I33" s="83">
        <v>97580076</v>
      </c>
      <c r="J33" s="58">
        <f t="shared" si="2"/>
        <v>-10.040575624967722</v>
      </c>
      <c r="K33" s="59">
        <f t="shared" si="3"/>
        <v>14.373437222857333</v>
      </c>
      <c r="L33" s="96">
        <v>75808188</v>
      </c>
      <c r="M33" s="97">
        <v>92055204</v>
      </c>
      <c r="N33" s="60">
        <f t="shared" si="4"/>
        <v>-11.161227069561404</v>
      </c>
      <c r="O33" s="59">
        <f t="shared" si="5"/>
        <v>12.567111360700478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79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11594000</v>
      </c>
      <c r="D8" s="64">
        <v>12063320</v>
      </c>
      <c r="E8" s="65">
        <f>($D8-$C8)</f>
        <v>469320</v>
      </c>
      <c r="F8" s="63">
        <v>11064914</v>
      </c>
      <c r="G8" s="64">
        <v>12618232</v>
      </c>
      <c r="H8" s="65">
        <f>($G8-$F8)</f>
        <v>1553318</v>
      </c>
      <c r="I8" s="65">
        <v>13160816</v>
      </c>
      <c r="J8" s="30">
        <f>IF($C8=0,0,($E8/$C8)*100)</f>
        <v>4.047955839227186</v>
      </c>
      <c r="K8" s="31">
        <f>IF($F8=0,0,($H8/$F8)*100)</f>
        <v>14.038229307521052</v>
      </c>
      <c r="L8" s="84">
        <v>218795970</v>
      </c>
      <c r="M8" s="85">
        <v>252551626</v>
      </c>
      <c r="N8" s="32">
        <f>IF($L8=0,0,($E8/$L8)*100)</f>
        <v>0.21450120859173044</v>
      </c>
      <c r="O8" s="31">
        <f>IF($M8=0,0,($H8/$M8)*100)</f>
        <v>0.6150496928497304</v>
      </c>
      <c r="P8" s="6"/>
      <c r="Q8" s="33"/>
    </row>
    <row r="9" spans="1:17" ht="12.75">
      <c r="A9" s="3"/>
      <c r="B9" s="29" t="s">
        <v>16</v>
      </c>
      <c r="C9" s="63">
        <v>316200</v>
      </c>
      <c r="D9" s="64">
        <v>314700</v>
      </c>
      <c r="E9" s="65">
        <f>($D9-$C9)</f>
        <v>-1500</v>
      </c>
      <c r="F9" s="63">
        <v>333275</v>
      </c>
      <c r="G9" s="64">
        <v>329176</v>
      </c>
      <c r="H9" s="65">
        <f>($G9-$F9)</f>
        <v>-4099</v>
      </c>
      <c r="I9" s="65">
        <v>343331</v>
      </c>
      <c r="J9" s="30">
        <f>IF($C9=0,0,($E9/$C9)*100)</f>
        <v>-0.47438330170777987</v>
      </c>
      <c r="K9" s="31">
        <f>IF($F9=0,0,($H9/$F9)*100)</f>
        <v>-1.2299152351661542</v>
      </c>
      <c r="L9" s="84">
        <v>218795970</v>
      </c>
      <c r="M9" s="85">
        <v>252551626</v>
      </c>
      <c r="N9" s="32">
        <f>IF($L9=0,0,($E9/$L9)*100)</f>
        <v>-0.0006855702141131759</v>
      </c>
      <c r="O9" s="31">
        <f>IF($M9=0,0,($H9/$M9)*100)</f>
        <v>-0.001623034491965615</v>
      </c>
      <c r="P9" s="6"/>
      <c r="Q9" s="33"/>
    </row>
    <row r="10" spans="1:17" ht="12.75">
      <c r="A10" s="3"/>
      <c r="B10" s="29" t="s">
        <v>17</v>
      </c>
      <c r="C10" s="63">
        <v>205614212</v>
      </c>
      <c r="D10" s="64">
        <v>206417950</v>
      </c>
      <c r="E10" s="65">
        <f aca="true" t="shared" si="0" ref="E10:E33">($D10-$C10)</f>
        <v>803738</v>
      </c>
      <c r="F10" s="63">
        <v>223229211</v>
      </c>
      <c r="G10" s="64">
        <v>239604218</v>
      </c>
      <c r="H10" s="65">
        <f aca="true" t="shared" si="1" ref="H10:H33">($G10-$F10)</f>
        <v>16375007</v>
      </c>
      <c r="I10" s="65">
        <v>250089122</v>
      </c>
      <c r="J10" s="30">
        <f aca="true" t="shared" si="2" ref="J10:J33">IF($C10=0,0,($E10/$C10)*100)</f>
        <v>0.39089613124602496</v>
      </c>
      <c r="K10" s="31">
        <f aca="true" t="shared" si="3" ref="K10:K33">IF($F10=0,0,($H10/$F10)*100)</f>
        <v>7.335512644893055</v>
      </c>
      <c r="L10" s="84">
        <v>218795970</v>
      </c>
      <c r="M10" s="85">
        <v>252551626</v>
      </c>
      <c r="N10" s="32">
        <f aca="true" t="shared" si="4" ref="N10:N33">IF($L10=0,0,($E10/$L10)*100)</f>
        <v>0.36734588850059713</v>
      </c>
      <c r="O10" s="31">
        <f aca="true" t="shared" si="5" ref="O10:O33">IF($M10=0,0,($H10/$M10)*100)</f>
        <v>6.483825607996679</v>
      </c>
      <c r="P10" s="6"/>
      <c r="Q10" s="33"/>
    </row>
    <row r="11" spans="1:17" ht="16.5">
      <c r="A11" s="7"/>
      <c r="B11" s="34" t="s">
        <v>18</v>
      </c>
      <c r="C11" s="66">
        <f>SUM(C8:C10)</f>
        <v>217524412</v>
      </c>
      <c r="D11" s="67">
        <v>218795970</v>
      </c>
      <c r="E11" s="68">
        <f t="shared" si="0"/>
        <v>1271558</v>
      </c>
      <c r="F11" s="66">
        <f>SUM(F8:F10)</f>
        <v>234627400</v>
      </c>
      <c r="G11" s="67">
        <v>252551626</v>
      </c>
      <c r="H11" s="68">
        <f t="shared" si="1"/>
        <v>17924226</v>
      </c>
      <c r="I11" s="68">
        <v>263593269</v>
      </c>
      <c r="J11" s="35">
        <f t="shared" si="2"/>
        <v>0.5845587574786778</v>
      </c>
      <c r="K11" s="36">
        <f t="shared" si="3"/>
        <v>7.639442793126464</v>
      </c>
      <c r="L11" s="86">
        <v>218795970</v>
      </c>
      <c r="M11" s="87">
        <v>252551626</v>
      </c>
      <c r="N11" s="37">
        <f t="shared" si="4"/>
        <v>0.5811615268782144</v>
      </c>
      <c r="O11" s="36">
        <f t="shared" si="5"/>
        <v>7.0972522663544435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75353952</v>
      </c>
      <c r="D13" s="64">
        <v>74081704</v>
      </c>
      <c r="E13" s="65">
        <f t="shared" si="0"/>
        <v>-1272248</v>
      </c>
      <c r="F13" s="63">
        <v>80628935</v>
      </c>
      <c r="G13" s="64">
        <v>53182726</v>
      </c>
      <c r="H13" s="65">
        <f t="shared" si="1"/>
        <v>-27446209</v>
      </c>
      <c r="I13" s="65">
        <v>55217716</v>
      </c>
      <c r="J13" s="30">
        <f t="shared" si="2"/>
        <v>-1.6883626753909335</v>
      </c>
      <c r="K13" s="31">
        <f t="shared" si="3"/>
        <v>-34.04014824206719</v>
      </c>
      <c r="L13" s="84">
        <v>205663411</v>
      </c>
      <c r="M13" s="85">
        <v>206098697</v>
      </c>
      <c r="N13" s="32">
        <f t="shared" si="4"/>
        <v>-0.6186068750945689</v>
      </c>
      <c r="O13" s="31">
        <f t="shared" si="5"/>
        <v>-13.31702208675293</v>
      </c>
      <c r="P13" s="6"/>
      <c r="Q13" s="33"/>
    </row>
    <row r="14" spans="1:17" ht="12.75">
      <c r="A14" s="3"/>
      <c r="B14" s="29" t="s">
        <v>21</v>
      </c>
      <c r="C14" s="63">
        <v>7378000</v>
      </c>
      <c r="D14" s="64">
        <v>1200000</v>
      </c>
      <c r="E14" s="65">
        <f t="shared" si="0"/>
        <v>-6178000</v>
      </c>
      <c r="F14" s="63">
        <v>7776412</v>
      </c>
      <c r="G14" s="64">
        <v>1255200</v>
      </c>
      <c r="H14" s="65">
        <f t="shared" si="1"/>
        <v>-6521212</v>
      </c>
      <c r="I14" s="65">
        <v>1309173</v>
      </c>
      <c r="J14" s="30">
        <f t="shared" si="2"/>
        <v>-83.73542965573326</v>
      </c>
      <c r="K14" s="31">
        <f t="shared" si="3"/>
        <v>-83.8588799050256</v>
      </c>
      <c r="L14" s="84">
        <v>205663411</v>
      </c>
      <c r="M14" s="85">
        <v>206098697</v>
      </c>
      <c r="N14" s="32">
        <f t="shared" si="4"/>
        <v>-3.0039373410956407</v>
      </c>
      <c r="O14" s="31">
        <f t="shared" si="5"/>
        <v>-3.16412092600469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205663411</v>
      </c>
      <c r="M15" s="85">
        <v>206098697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205663411</v>
      </c>
      <c r="M16" s="85">
        <v>206098697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122480953</v>
      </c>
      <c r="D17" s="64">
        <v>130381707</v>
      </c>
      <c r="E17" s="65">
        <f t="shared" si="0"/>
        <v>7900754</v>
      </c>
      <c r="F17" s="63">
        <v>129320391</v>
      </c>
      <c r="G17" s="64">
        <v>151660771</v>
      </c>
      <c r="H17" s="65">
        <f t="shared" si="1"/>
        <v>22340380</v>
      </c>
      <c r="I17" s="65">
        <v>157736234</v>
      </c>
      <c r="J17" s="42">
        <f t="shared" si="2"/>
        <v>6.450598077890528</v>
      </c>
      <c r="K17" s="31">
        <f t="shared" si="3"/>
        <v>17.275218414704607</v>
      </c>
      <c r="L17" s="88">
        <v>205663411</v>
      </c>
      <c r="M17" s="85">
        <v>206098697</v>
      </c>
      <c r="N17" s="32">
        <f t="shared" si="4"/>
        <v>3.8415943611865893</v>
      </c>
      <c r="O17" s="31">
        <f t="shared" si="5"/>
        <v>10.839651256989752</v>
      </c>
      <c r="P17" s="6"/>
      <c r="Q17" s="33"/>
    </row>
    <row r="18" spans="1:17" ht="16.5">
      <c r="A18" s="3"/>
      <c r="B18" s="34" t="s">
        <v>24</v>
      </c>
      <c r="C18" s="66">
        <f>SUM(C13:C17)</f>
        <v>205212905</v>
      </c>
      <c r="D18" s="67">
        <v>205663411</v>
      </c>
      <c r="E18" s="68">
        <f t="shared" si="0"/>
        <v>450506</v>
      </c>
      <c r="F18" s="66">
        <f>SUM(F13:F17)</f>
        <v>217725738</v>
      </c>
      <c r="G18" s="67">
        <v>206098697</v>
      </c>
      <c r="H18" s="68">
        <f t="shared" si="1"/>
        <v>-11627041</v>
      </c>
      <c r="I18" s="68">
        <v>214263123</v>
      </c>
      <c r="J18" s="43">
        <f t="shared" si="2"/>
        <v>0.21953102803159477</v>
      </c>
      <c r="K18" s="36">
        <f t="shared" si="3"/>
        <v>-5.340223487955291</v>
      </c>
      <c r="L18" s="89">
        <v>205663411</v>
      </c>
      <c r="M18" s="87">
        <v>206098697</v>
      </c>
      <c r="N18" s="37">
        <f t="shared" si="4"/>
        <v>0.21905014499637954</v>
      </c>
      <c r="O18" s="36">
        <f t="shared" si="5"/>
        <v>-5.641491755767869</v>
      </c>
      <c r="P18" s="6"/>
      <c r="Q18" s="38"/>
    </row>
    <row r="19" spans="1:17" ht="16.5">
      <c r="A19" s="44"/>
      <c r="B19" s="45" t="s">
        <v>25</v>
      </c>
      <c r="C19" s="72">
        <f>C11-C18</f>
        <v>12311507</v>
      </c>
      <c r="D19" s="73">
        <v>13132559</v>
      </c>
      <c r="E19" s="74">
        <f t="shared" si="0"/>
        <v>821052</v>
      </c>
      <c r="F19" s="75">
        <f>F11-F18</f>
        <v>16901662</v>
      </c>
      <c r="G19" s="76">
        <v>46452929</v>
      </c>
      <c r="H19" s="77">
        <f t="shared" si="1"/>
        <v>29551267</v>
      </c>
      <c r="I19" s="77">
        <v>49330146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58170749</v>
      </c>
      <c r="M22" s="85">
        <v>86486762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4698976</v>
      </c>
      <c r="D23" s="64">
        <v>5606000</v>
      </c>
      <c r="E23" s="65">
        <f t="shared" si="0"/>
        <v>907024</v>
      </c>
      <c r="F23" s="63">
        <v>4968905</v>
      </c>
      <c r="G23" s="64">
        <v>5367026</v>
      </c>
      <c r="H23" s="65">
        <f t="shared" si="1"/>
        <v>398121</v>
      </c>
      <c r="I23" s="65">
        <v>5597966</v>
      </c>
      <c r="J23" s="30">
        <f t="shared" si="2"/>
        <v>19.30258847885156</v>
      </c>
      <c r="K23" s="31">
        <f t="shared" si="3"/>
        <v>8.012248171377799</v>
      </c>
      <c r="L23" s="84">
        <v>58170749</v>
      </c>
      <c r="M23" s="85">
        <v>86486762</v>
      </c>
      <c r="N23" s="32">
        <f t="shared" si="4"/>
        <v>1.559244148635597</v>
      </c>
      <c r="O23" s="31">
        <f t="shared" si="5"/>
        <v>0.4603259398241779</v>
      </c>
      <c r="P23" s="6"/>
      <c r="Q23" s="33"/>
    </row>
    <row r="24" spans="1:17" ht="12.75">
      <c r="A24" s="7"/>
      <c r="B24" s="29" t="s">
        <v>29</v>
      </c>
      <c r="C24" s="63">
        <v>29430200</v>
      </c>
      <c r="D24" s="64">
        <v>52564749</v>
      </c>
      <c r="E24" s="65">
        <f t="shared" si="0"/>
        <v>23134549</v>
      </c>
      <c r="F24" s="63">
        <v>36999649</v>
      </c>
      <c r="G24" s="64">
        <v>81119736</v>
      </c>
      <c r="H24" s="65">
        <f t="shared" si="1"/>
        <v>44120087</v>
      </c>
      <c r="I24" s="65">
        <v>88657785</v>
      </c>
      <c r="J24" s="30">
        <f t="shared" si="2"/>
        <v>78.60819498338442</v>
      </c>
      <c r="K24" s="31">
        <f t="shared" si="3"/>
        <v>119.24460959075584</v>
      </c>
      <c r="L24" s="84">
        <v>58170749</v>
      </c>
      <c r="M24" s="85">
        <v>86486762</v>
      </c>
      <c r="N24" s="32">
        <f t="shared" si="4"/>
        <v>39.77007241216715</v>
      </c>
      <c r="O24" s="31">
        <f t="shared" si="5"/>
        <v>51.013688083269905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58170749</v>
      </c>
      <c r="M25" s="85">
        <v>86486762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34129176</v>
      </c>
      <c r="D26" s="67">
        <v>58170749</v>
      </c>
      <c r="E26" s="68">
        <f t="shared" si="0"/>
        <v>24041573</v>
      </c>
      <c r="F26" s="66">
        <f>SUM(F22:F25)</f>
        <v>41968554</v>
      </c>
      <c r="G26" s="67">
        <v>86486762</v>
      </c>
      <c r="H26" s="68">
        <f t="shared" si="1"/>
        <v>44518208</v>
      </c>
      <c r="I26" s="68">
        <v>94255751</v>
      </c>
      <c r="J26" s="43">
        <f t="shared" si="2"/>
        <v>70.4428756205541</v>
      </c>
      <c r="K26" s="36">
        <f t="shared" si="3"/>
        <v>106.07515331598034</v>
      </c>
      <c r="L26" s="89">
        <v>58170749</v>
      </c>
      <c r="M26" s="87">
        <v>86486762</v>
      </c>
      <c r="N26" s="37">
        <f t="shared" si="4"/>
        <v>41.329316560802745</v>
      </c>
      <c r="O26" s="36">
        <f t="shared" si="5"/>
        <v>51.47401402309407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58170749</v>
      </c>
      <c r="M28" s="85">
        <v>86486762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27533000</v>
      </c>
      <c r="D29" s="64">
        <v>18647850</v>
      </c>
      <c r="E29" s="65">
        <f t="shared" si="0"/>
        <v>-8885150</v>
      </c>
      <c r="F29" s="63">
        <v>35000000</v>
      </c>
      <c r="G29" s="64">
        <v>20909791</v>
      </c>
      <c r="H29" s="65">
        <f t="shared" si="1"/>
        <v>-14090209</v>
      </c>
      <c r="I29" s="65">
        <v>25837912</v>
      </c>
      <c r="J29" s="30">
        <f t="shared" si="2"/>
        <v>-32.27091127011223</v>
      </c>
      <c r="K29" s="31">
        <f t="shared" si="3"/>
        <v>-40.25774</v>
      </c>
      <c r="L29" s="84">
        <v>58170749</v>
      </c>
      <c r="M29" s="85">
        <v>86486762</v>
      </c>
      <c r="N29" s="32">
        <f t="shared" si="4"/>
        <v>-15.27425751385804</v>
      </c>
      <c r="O29" s="31">
        <f t="shared" si="5"/>
        <v>-16.291752256836716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58170749</v>
      </c>
      <c r="M30" s="85">
        <v>86486762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2160700</v>
      </c>
      <c r="D31" s="64">
        <v>31142054</v>
      </c>
      <c r="E31" s="65">
        <f t="shared" si="0"/>
        <v>28981354</v>
      </c>
      <c r="F31" s="63">
        <v>2277378</v>
      </c>
      <c r="G31" s="64">
        <v>57307457</v>
      </c>
      <c r="H31" s="65">
        <f t="shared" si="1"/>
        <v>55030079</v>
      </c>
      <c r="I31" s="65">
        <v>59792578</v>
      </c>
      <c r="J31" s="30">
        <f t="shared" si="2"/>
        <v>1341.2946730226315</v>
      </c>
      <c r="K31" s="31">
        <f t="shared" si="3"/>
        <v>2416.3787917508644</v>
      </c>
      <c r="L31" s="84">
        <v>58170749</v>
      </c>
      <c r="M31" s="85">
        <v>86486762</v>
      </c>
      <c r="N31" s="32">
        <f t="shared" si="4"/>
        <v>49.82118074498233</v>
      </c>
      <c r="O31" s="31">
        <f t="shared" si="5"/>
        <v>63.62832614776352</v>
      </c>
      <c r="P31" s="6"/>
      <c r="Q31" s="33"/>
    </row>
    <row r="32" spans="1:17" ht="12.75">
      <c r="A32" s="7"/>
      <c r="B32" s="29" t="s">
        <v>36</v>
      </c>
      <c r="C32" s="63">
        <v>4435476</v>
      </c>
      <c r="D32" s="64">
        <v>8380845</v>
      </c>
      <c r="E32" s="65">
        <f t="shared" si="0"/>
        <v>3945369</v>
      </c>
      <c r="F32" s="63">
        <v>4691176</v>
      </c>
      <c r="G32" s="64">
        <v>8269514</v>
      </c>
      <c r="H32" s="65">
        <f t="shared" si="1"/>
        <v>3578338</v>
      </c>
      <c r="I32" s="65">
        <v>8625261</v>
      </c>
      <c r="J32" s="30">
        <f t="shared" si="2"/>
        <v>88.95029530088766</v>
      </c>
      <c r="K32" s="31">
        <f t="shared" si="3"/>
        <v>76.27805906237583</v>
      </c>
      <c r="L32" s="84">
        <v>58170749</v>
      </c>
      <c r="M32" s="85">
        <v>86486762</v>
      </c>
      <c r="N32" s="32">
        <f t="shared" si="4"/>
        <v>6.782393329678461</v>
      </c>
      <c r="O32" s="31">
        <f t="shared" si="5"/>
        <v>4.137440132167279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34129176</v>
      </c>
      <c r="D33" s="82">
        <v>58170749</v>
      </c>
      <c r="E33" s="83">
        <f t="shared" si="0"/>
        <v>24041573</v>
      </c>
      <c r="F33" s="81">
        <f>SUM(F28:F32)</f>
        <v>41968554</v>
      </c>
      <c r="G33" s="82">
        <v>86486762</v>
      </c>
      <c r="H33" s="83">
        <f t="shared" si="1"/>
        <v>44518208</v>
      </c>
      <c r="I33" s="83">
        <v>94255751</v>
      </c>
      <c r="J33" s="58">
        <f t="shared" si="2"/>
        <v>70.4428756205541</v>
      </c>
      <c r="K33" s="59">
        <f t="shared" si="3"/>
        <v>106.07515331598034</v>
      </c>
      <c r="L33" s="96">
        <v>58170749</v>
      </c>
      <c r="M33" s="97">
        <v>86486762</v>
      </c>
      <c r="N33" s="60">
        <f t="shared" si="4"/>
        <v>41.329316560802745</v>
      </c>
      <c r="O33" s="59">
        <f t="shared" si="5"/>
        <v>51.47401402309407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9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43452221</v>
      </c>
      <c r="D8" s="64">
        <v>51603265</v>
      </c>
      <c r="E8" s="65">
        <f>($D8-$C8)</f>
        <v>8151044</v>
      </c>
      <c r="F8" s="63">
        <v>46059354</v>
      </c>
      <c r="G8" s="64">
        <v>56763594</v>
      </c>
      <c r="H8" s="65">
        <f>($G8-$F8)</f>
        <v>10704240</v>
      </c>
      <c r="I8" s="65">
        <v>62439958</v>
      </c>
      <c r="J8" s="30">
        <f>IF($C8=0,0,($E8/$C8)*100)</f>
        <v>18.758636066036765</v>
      </c>
      <c r="K8" s="31">
        <f>IF($F8=0,0,($H8/$F8)*100)</f>
        <v>23.2401001542488</v>
      </c>
      <c r="L8" s="84">
        <v>453572495</v>
      </c>
      <c r="M8" s="85">
        <v>494039640</v>
      </c>
      <c r="N8" s="32">
        <f>IF($L8=0,0,($E8/$L8)*100)</f>
        <v>1.7970763416772</v>
      </c>
      <c r="O8" s="31">
        <f>IF($M8=0,0,($H8/$M8)*100)</f>
        <v>2.1666763420036497</v>
      </c>
      <c r="P8" s="6"/>
      <c r="Q8" s="33"/>
    </row>
    <row r="9" spans="1:17" ht="12.75">
      <c r="A9" s="3"/>
      <c r="B9" s="29" t="s">
        <v>16</v>
      </c>
      <c r="C9" s="63">
        <v>209117948</v>
      </c>
      <c r="D9" s="64">
        <v>251954071</v>
      </c>
      <c r="E9" s="65">
        <f>($D9-$C9)</f>
        <v>42836123</v>
      </c>
      <c r="F9" s="63">
        <v>221665028</v>
      </c>
      <c r="G9" s="64">
        <v>279713134</v>
      </c>
      <c r="H9" s="65">
        <f>($G9-$F9)</f>
        <v>58048106</v>
      </c>
      <c r="I9" s="65">
        <v>311033108</v>
      </c>
      <c r="J9" s="30">
        <f>IF($C9=0,0,($E9/$C9)*100)</f>
        <v>20.484192490259133</v>
      </c>
      <c r="K9" s="31">
        <f>IF($F9=0,0,($H9/$F9)*100)</f>
        <v>26.18730907791192</v>
      </c>
      <c r="L9" s="84">
        <v>453572495</v>
      </c>
      <c r="M9" s="85">
        <v>494039640</v>
      </c>
      <c r="N9" s="32">
        <f>IF($L9=0,0,($E9/$L9)*100)</f>
        <v>9.44416239348905</v>
      </c>
      <c r="O9" s="31">
        <f>IF($M9=0,0,($H9/$M9)*100)</f>
        <v>11.749685915891284</v>
      </c>
      <c r="P9" s="6"/>
      <c r="Q9" s="33"/>
    </row>
    <row r="10" spans="1:17" ht="12.75">
      <c r="A10" s="3"/>
      <c r="B10" s="29" t="s">
        <v>17</v>
      </c>
      <c r="C10" s="63">
        <v>128386753</v>
      </c>
      <c r="D10" s="64">
        <v>150015159</v>
      </c>
      <c r="E10" s="65">
        <f aca="true" t="shared" si="0" ref="E10:E33">($D10-$C10)</f>
        <v>21628406</v>
      </c>
      <c r="F10" s="63">
        <v>136089966</v>
      </c>
      <c r="G10" s="64">
        <v>157562912</v>
      </c>
      <c r="H10" s="65">
        <f aca="true" t="shared" si="1" ref="H10:H33">($G10-$F10)</f>
        <v>21472946</v>
      </c>
      <c r="I10" s="65">
        <v>167164378</v>
      </c>
      <c r="J10" s="30">
        <f aca="true" t="shared" si="2" ref="J10:J33">IF($C10=0,0,($E10/$C10)*100)</f>
        <v>16.84629098766911</v>
      </c>
      <c r="K10" s="31">
        <f aca="true" t="shared" si="3" ref="K10:K33">IF($F10=0,0,($H10/$F10)*100)</f>
        <v>15.778493177079639</v>
      </c>
      <c r="L10" s="84">
        <v>453572495</v>
      </c>
      <c r="M10" s="85">
        <v>494039640</v>
      </c>
      <c r="N10" s="32">
        <f aca="true" t="shared" si="4" ref="N10:N33">IF($L10=0,0,($E10/$L10)*100)</f>
        <v>4.768456253062699</v>
      </c>
      <c r="O10" s="31">
        <f aca="true" t="shared" si="5" ref="O10:O33">IF($M10=0,0,($H10/$M10)*100)</f>
        <v>4.346401434508373</v>
      </c>
      <c r="P10" s="6"/>
      <c r="Q10" s="33"/>
    </row>
    <row r="11" spans="1:17" ht="16.5">
      <c r="A11" s="7"/>
      <c r="B11" s="34" t="s">
        <v>18</v>
      </c>
      <c r="C11" s="66">
        <f>SUM(C8:C10)</f>
        <v>380956922</v>
      </c>
      <c r="D11" s="67">
        <v>453572495</v>
      </c>
      <c r="E11" s="68">
        <f t="shared" si="0"/>
        <v>72615573</v>
      </c>
      <c r="F11" s="66">
        <f>SUM(F8:F10)</f>
        <v>403814348</v>
      </c>
      <c r="G11" s="67">
        <v>494039640</v>
      </c>
      <c r="H11" s="68">
        <f t="shared" si="1"/>
        <v>90225292</v>
      </c>
      <c r="I11" s="68">
        <v>540637444</v>
      </c>
      <c r="J11" s="35">
        <f t="shared" si="2"/>
        <v>19.06136069631516</v>
      </c>
      <c r="K11" s="36">
        <f t="shared" si="3"/>
        <v>22.343260571811083</v>
      </c>
      <c r="L11" s="86">
        <v>453572495</v>
      </c>
      <c r="M11" s="87">
        <v>494039640</v>
      </c>
      <c r="N11" s="37">
        <f t="shared" si="4"/>
        <v>16.009694988228947</v>
      </c>
      <c r="O11" s="36">
        <f t="shared" si="5"/>
        <v>18.262763692403304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166215265</v>
      </c>
      <c r="D13" s="64">
        <v>168482265</v>
      </c>
      <c r="E13" s="65">
        <f t="shared" si="0"/>
        <v>2267000</v>
      </c>
      <c r="F13" s="63">
        <v>176188204</v>
      </c>
      <c r="G13" s="64">
        <v>180291015</v>
      </c>
      <c r="H13" s="65">
        <f t="shared" si="1"/>
        <v>4102811</v>
      </c>
      <c r="I13" s="65">
        <v>192927886</v>
      </c>
      <c r="J13" s="30">
        <f t="shared" si="2"/>
        <v>1.3638939841054911</v>
      </c>
      <c r="K13" s="31">
        <f t="shared" si="3"/>
        <v>2.3286524902654664</v>
      </c>
      <c r="L13" s="84">
        <v>436709981</v>
      </c>
      <c r="M13" s="85">
        <v>468769083</v>
      </c>
      <c r="N13" s="32">
        <f t="shared" si="4"/>
        <v>0.519108813315627</v>
      </c>
      <c r="O13" s="31">
        <f t="shared" si="5"/>
        <v>0.8752307156741393</v>
      </c>
      <c r="P13" s="6"/>
      <c r="Q13" s="33"/>
    </row>
    <row r="14" spans="1:17" ht="12.75">
      <c r="A14" s="3"/>
      <c r="B14" s="29" t="s">
        <v>21</v>
      </c>
      <c r="C14" s="63">
        <v>4127890</v>
      </c>
      <c r="D14" s="64">
        <v>10146111</v>
      </c>
      <c r="E14" s="65">
        <f t="shared" si="0"/>
        <v>6018221</v>
      </c>
      <c r="F14" s="63">
        <v>4375564</v>
      </c>
      <c r="G14" s="64">
        <v>11160724</v>
      </c>
      <c r="H14" s="65">
        <f t="shared" si="1"/>
        <v>6785160</v>
      </c>
      <c r="I14" s="65">
        <v>12276796</v>
      </c>
      <c r="J14" s="30">
        <f t="shared" si="2"/>
        <v>145.79412242089785</v>
      </c>
      <c r="K14" s="31">
        <f t="shared" si="3"/>
        <v>155.0693807701133</v>
      </c>
      <c r="L14" s="84">
        <v>436709981</v>
      </c>
      <c r="M14" s="85">
        <v>468769083</v>
      </c>
      <c r="N14" s="32">
        <f t="shared" si="4"/>
        <v>1.3780818533662045</v>
      </c>
      <c r="O14" s="31">
        <f t="shared" si="5"/>
        <v>1.44744187406233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436709981</v>
      </c>
      <c r="M15" s="85">
        <v>468769083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96041205</v>
      </c>
      <c r="D16" s="64">
        <v>109124917</v>
      </c>
      <c r="E16" s="65">
        <f t="shared" si="0"/>
        <v>13083712</v>
      </c>
      <c r="F16" s="63">
        <v>101803677</v>
      </c>
      <c r="G16" s="64">
        <v>114799412</v>
      </c>
      <c r="H16" s="65">
        <f t="shared" si="1"/>
        <v>12995735</v>
      </c>
      <c r="I16" s="65">
        <v>125016560</v>
      </c>
      <c r="J16" s="30">
        <f t="shared" si="2"/>
        <v>13.623019411303721</v>
      </c>
      <c r="K16" s="31">
        <f t="shared" si="3"/>
        <v>12.76548684975298</v>
      </c>
      <c r="L16" s="84">
        <v>436709981</v>
      </c>
      <c r="M16" s="85">
        <v>468769083</v>
      </c>
      <c r="N16" s="32">
        <f t="shared" si="4"/>
        <v>2.995972743750961</v>
      </c>
      <c r="O16" s="31">
        <f t="shared" si="5"/>
        <v>2.772310604793021</v>
      </c>
      <c r="P16" s="6"/>
      <c r="Q16" s="33"/>
    </row>
    <row r="17" spans="1:17" ht="12.75">
      <c r="A17" s="3"/>
      <c r="B17" s="29" t="s">
        <v>23</v>
      </c>
      <c r="C17" s="63">
        <v>149834023</v>
      </c>
      <c r="D17" s="64">
        <v>148956688</v>
      </c>
      <c r="E17" s="65">
        <f t="shared" si="0"/>
        <v>-877335</v>
      </c>
      <c r="F17" s="63">
        <v>158824050</v>
      </c>
      <c r="G17" s="64">
        <v>162517932</v>
      </c>
      <c r="H17" s="65">
        <f t="shared" si="1"/>
        <v>3693882</v>
      </c>
      <c r="I17" s="65">
        <v>178713133</v>
      </c>
      <c r="J17" s="42">
        <f t="shared" si="2"/>
        <v>-0.5855379054996074</v>
      </c>
      <c r="K17" s="31">
        <f t="shared" si="3"/>
        <v>2.3257699321985554</v>
      </c>
      <c r="L17" s="88">
        <v>436709981</v>
      </c>
      <c r="M17" s="85">
        <v>468769083</v>
      </c>
      <c r="N17" s="32">
        <f t="shared" si="4"/>
        <v>-0.2008964846626668</v>
      </c>
      <c r="O17" s="31">
        <f t="shared" si="5"/>
        <v>0.7879960803643699</v>
      </c>
      <c r="P17" s="6"/>
      <c r="Q17" s="33"/>
    </row>
    <row r="18" spans="1:17" ht="16.5">
      <c r="A18" s="3"/>
      <c r="B18" s="34" t="s">
        <v>24</v>
      </c>
      <c r="C18" s="66">
        <f>SUM(C13:C17)</f>
        <v>416218383</v>
      </c>
      <c r="D18" s="67">
        <v>436709981</v>
      </c>
      <c r="E18" s="68">
        <f t="shared" si="0"/>
        <v>20491598</v>
      </c>
      <c r="F18" s="66">
        <f>SUM(F13:F17)</f>
        <v>441191495</v>
      </c>
      <c r="G18" s="67">
        <v>468769083</v>
      </c>
      <c r="H18" s="68">
        <f t="shared" si="1"/>
        <v>27577588</v>
      </c>
      <c r="I18" s="68">
        <v>508934375</v>
      </c>
      <c r="J18" s="43">
        <f t="shared" si="2"/>
        <v>4.923280382836911</v>
      </c>
      <c r="K18" s="36">
        <f t="shared" si="3"/>
        <v>6.250707076753599</v>
      </c>
      <c r="L18" s="89">
        <v>436709981</v>
      </c>
      <c r="M18" s="87">
        <v>468769083</v>
      </c>
      <c r="N18" s="37">
        <f t="shared" si="4"/>
        <v>4.6922669257701255</v>
      </c>
      <c r="O18" s="36">
        <f t="shared" si="5"/>
        <v>5.88297927489386</v>
      </c>
      <c r="P18" s="6"/>
      <c r="Q18" s="38"/>
    </row>
    <row r="19" spans="1:17" ht="16.5">
      <c r="A19" s="44"/>
      <c r="B19" s="45" t="s">
        <v>25</v>
      </c>
      <c r="C19" s="72">
        <f>C11-C18</f>
        <v>-35261461</v>
      </c>
      <c r="D19" s="73">
        <v>16862514</v>
      </c>
      <c r="E19" s="74">
        <f t="shared" si="0"/>
        <v>52123975</v>
      </c>
      <c r="F19" s="75">
        <f>F11-F18</f>
        <v>-37377147</v>
      </c>
      <c r="G19" s="76">
        <v>25270557</v>
      </c>
      <c r="H19" s="77">
        <f t="shared" si="1"/>
        <v>62647704</v>
      </c>
      <c r="I19" s="77">
        <v>31703069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59820250</v>
      </c>
      <c r="M22" s="85">
        <v>83415600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6350000</v>
      </c>
      <c r="E23" s="65">
        <f t="shared" si="0"/>
        <v>6350000</v>
      </c>
      <c r="F23" s="63">
        <v>0</v>
      </c>
      <c r="G23" s="64">
        <v>4815000</v>
      </c>
      <c r="H23" s="65">
        <f t="shared" si="1"/>
        <v>4815000</v>
      </c>
      <c r="I23" s="65">
        <v>300000</v>
      </c>
      <c r="J23" s="30">
        <f t="shared" si="2"/>
        <v>0</v>
      </c>
      <c r="K23" s="31">
        <f t="shared" si="3"/>
        <v>0</v>
      </c>
      <c r="L23" s="84">
        <v>59820250</v>
      </c>
      <c r="M23" s="85">
        <v>83415600</v>
      </c>
      <c r="N23" s="32">
        <f t="shared" si="4"/>
        <v>10.615134507127603</v>
      </c>
      <c r="O23" s="31">
        <f t="shared" si="5"/>
        <v>5.772301583876397</v>
      </c>
      <c r="P23" s="6"/>
      <c r="Q23" s="33"/>
    </row>
    <row r="24" spans="1:17" ht="12.75">
      <c r="A24" s="7"/>
      <c r="B24" s="29" t="s">
        <v>29</v>
      </c>
      <c r="C24" s="63">
        <v>49972499</v>
      </c>
      <c r="D24" s="64">
        <v>53470250</v>
      </c>
      <c r="E24" s="65">
        <f t="shared" si="0"/>
        <v>3497751</v>
      </c>
      <c r="F24" s="63">
        <v>93905000</v>
      </c>
      <c r="G24" s="64">
        <v>78600600</v>
      </c>
      <c r="H24" s="65">
        <f t="shared" si="1"/>
        <v>-15304400</v>
      </c>
      <c r="I24" s="65">
        <v>99412714</v>
      </c>
      <c r="J24" s="30">
        <f t="shared" si="2"/>
        <v>6.999351783467943</v>
      </c>
      <c r="K24" s="31">
        <f t="shared" si="3"/>
        <v>-16.29774772376338</v>
      </c>
      <c r="L24" s="84">
        <v>59820250</v>
      </c>
      <c r="M24" s="85">
        <v>83415600</v>
      </c>
      <c r="N24" s="32">
        <f t="shared" si="4"/>
        <v>5.84710194290395</v>
      </c>
      <c r="O24" s="31">
        <f t="shared" si="5"/>
        <v>-18.347167676070182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59820250</v>
      </c>
      <c r="M25" s="85">
        <v>83415600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49972499</v>
      </c>
      <c r="D26" s="67">
        <v>59820250</v>
      </c>
      <c r="E26" s="68">
        <f t="shared" si="0"/>
        <v>9847751</v>
      </c>
      <c r="F26" s="66">
        <f>SUM(F22:F25)</f>
        <v>93905000</v>
      </c>
      <c r="G26" s="67">
        <v>83415600</v>
      </c>
      <c r="H26" s="68">
        <f t="shared" si="1"/>
        <v>-10489400</v>
      </c>
      <c r="I26" s="68">
        <v>99712714</v>
      </c>
      <c r="J26" s="43">
        <f t="shared" si="2"/>
        <v>19.706340881611702</v>
      </c>
      <c r="K26" s="36">
        <f t="shared" si="3"/>
        <v>-11.170225227623662</v>
      </c>
      <c r="L26" s="89">
        <v>59820250</v>
      </c>
      <c r="M26" s="87">
        <v>83415600</v>
      </c>
      <c r="N26" s="37">
        <f t="shared" si="4"/>
        <v>16.462236450031554</v>
      </c>
      <c r="O26" s="36">
        <f t="shared" si="5"/>
        <v>-12.574866092193787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28050141</v>
      </c>
      <c r="D28" s="64">
        <v>42050141</v>
      </c>
      <c r="E28" s="65">
        <f t="shared" si="0"/>
        <v>14000000</v>
      </c>
      <c r="F28" s="63">
        <v>75531370</v>
      </c>
      <c r="G28" s="64">
        <v>59281370</v>
      </c>
      <c r="H28" s="65">
        <f t="shared" si="1"/>
        <v>-16250000</v>
      </c>
      <c r="I28" s="65">
        <v>54981489</v>
      </c>
      <c r="J28" s="30">
        <f t="shared" si="2"/>
        <v>49.91062255266382</v>
      </c>
      <c r="K28" s="31">
        <f t="shared" si="3"/>
        <v>-21.514239712585645</v>
      </c>
      <c r="L28" s="84">
        <v>59820250</v>
      </c>
      <c r="M28" s="85">
        <v>83415600</v>
      </c>
      <c r="N28" s="32">
        <f t="shared" si="4"/>
        <v>23.403446157446684</v>
      </c>
      <c r="O28" s="31">
        <f t="shared" si="5"/>
        <v>-19.48076858525264</v>
      </c>
      <c r="P28" s="6"/>
      <c r="Q28" s="33"/>
    </row>
    <row r="29" spans="1:17" ht="12.75">
      <c r="A29" s="7"/>
      <c r="B29" s="29" t="s">
        <v>33</v>
      </c>
      <c r="C29" s="63">
        <v>5500000</v>
      </c>
      <c r="D29" s="64">
        <v>600000</v>
      </c>
      <c r="E29" s="65">
        <f t="shared" si="0"/>
        <v>-4900000</v>
      </c>
      <c r="F29" s="63">
        <v>0</v>
      </c>
      <c r="G29" s="64">
        <v>3150000</v>
      </c>
      <c r="H29" s="65">
        <f t="shared" si="1"/>
        <v>3150000</v>
      </c>
      <c r="I29" s="65">
        <v>5100000</v>
      </c>
      <c r="J29" s="30">
        <f t="shared" si="2"/>
        <v>-89.0909090909091</v>
      </c>
      <c r="K29" s="31">
        <f t="shared" si="3"/>
        <v>0</v>
      </c>
      <c r="L29" s="84">
        <v>59820250</v>
      </c>
      <c r="M29" s="85">
        <v>83415600</v>
      </c>
      <c r="N29" s="32">
        <f t="shared" si="4"/>
        <v>-8.19120615510634</v>
      </c>
      <c r="O29" s="31">
        <f t="shared" si="5"/>
        <v>3.7762720642182037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59820250</v>
      </c>
      <c r="M30" s="85">
        <v>83415600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59820250</v>
      </c>
      <c r="M31" s="85">
        <v>83415600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16422358</v>
      </c>
      <c r="D32" s="64">
        <v>17170109</v>
      </c>
      <c r="E32" s="65">
        <f t="shared" si="0"/>
        <v>747751</v>
      </c>
      <c r="F32" s="63">
        <v>18373630</v>
      </c>
      <c r="G32" s="64">
        <v>20984230</v>
      </c>
      <c r="H32" s="65">
        <f t="shared" si="1"/>
        <v>2610600</v>
      </c>
      <c r="I32" s="65">
        <v>39631225</v>
      </c>
      <c r="J32" s="30">
        <f t="shared" si="2"/>
        <v>4.553249904794427</v>
      </c>
      <c r="K32" s="31">
        <f t="shared" si="3"/>
        <v>14.208406286618377</v>
      </c>
      <c r="L32" s="84">
        <v>59820250</v>
      </c>
      <c r="M32" s="85">
        <v>83415600</v>
      </c>
      <c r="N32" s="32">
        <f t="shared" si="4"/>
        <v>1.2499964476912084</v>
      </c>
      <c r="O32" s="31">
        <f t="shared" si="5"/>
        <v>3.1296304288406485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49972499</v>
      </c>
      <c r="D33" s="82">
        <v>59820250</v>
      </c>
      <c r="E33" s="83">
        <f t="shared" si="0"/>
        <v>9847751</v>
      </c>
      <c r="F33" s="81">
        <f>SUM(F28:F32)</f>
        <v>93905000</v>
      </c>
      <c r="G33" s="82">
        <v>83415600</v>
      </c>
      <c r="H33" s="83">
        <f t="shared" si="1"/>
        <v>-10489400</v>
      </c>
      <c r="I33" s="83">
        <v>99712714</v>
      </c>
      <c r="J33" s="58">
        <f t="shared" si="2"/>
        <v>19.706340881611702</v>
      </c>
      <c r="K33" s="59">
        <f t="shared" si="3"/>
        <v>-11.170225227623662</v>
      </c>
      <c r="L33" s="96">
        <v>59820250</v>
      </c>
      <c r="M33" s="97">
        <v>83415600</v>
      </c>
      <c r="N33" s="60">
        <f t="shared" si="4"/>
        <v>16.462236450031554</v>
      </c>
      <c r="O33" s="59">
        <f t="shared" si="5"/>
        <v>-12.574866092193787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80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793782857</v>
      </c>
      <c r="M8" s="85">
        <v>837426035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60227958</v>
      </c>
      <c r="D9" s="64">
        <v>50557316</v>
      </c>
      <c r="E9" s="65">
        <f>($D9-$C9)</f>
        <v>-9670642</v>
      </c>
      <c r="F9" s="63">
        <v>63480269</v>
      </c>
      <c r="G9" s="64">
        <v>52984067</v>
      </c>
      <c r="H9" s="65">
        <f>($G9-$F9)</f>
        <v>-10496202</v>
      </c>
      <c r="I9" s="65">
        <v>55527303</v>
      </c>
      <c r="J9" s="30">
        <f>IF($C9=0,0,($E9/$C9)*100)</f>
        <v>-16.056732323549806</v>
      </c>
      <c r="K9" s="31">
        <f>IF($F9=0,0,($H9/$F9)*100)</f>
        <v>-16.534589669114354</v>
      </c>
      <c r="L9" s="84">
        <v>793782857</v>
      </c>
      <c r="M9" s="85">
        <v>837426035</v>
      </c>
      <c r="N9" s="32">
        <f>IF($L9=0,0,($E9/$L9)*100)</f>
        <v>-1.2182981674042377</v>
      </c>
      <c r="O9" s="31">
        <f>IF($M9=0,0,($H9/$M9)*100)</f>
        <v>-1.2533885455328602</v>
      </c>
      <c r="P9" s="6"/>
      <c r="Q9" s="33"/>
    </row>
    <row r="10" spans="1:17" ht="12.75">
      <c r="A10" s="3"/>
      <c r="B10" s="29" t="s">
        <v>17</v>
      </c>
      <c r="C10" s="63">
        <v>740951014</v>
      </c>
      <c r="D10" s="64">
        <v>743225541</v>
      </c>
      <c r="E10" s="65">
        <f aca="true" t="shared" si="0" ref="E10:E33">($D10-$C10)</f>
        <v>2274527</v>
      </c>
      <c r="F10" s="63">
        <v>795197028</v>
      </c>
      <c r="G10" s="64">
        <v>784441968</v>
      </c>
      <c r="H10" s="65">
        <f aca="true" t="shared" si="1" ref="H10:H33">($G10-$F10)</f>
        <v>-10755060</v>
      </c>
      <c r="I10" s="65">
        <v>835003992</v>
      </c>
      <c r="J10" s="30">
        <f aca="true" t="shared" si="2" ref="J10:J33">IF($C10=0,0,($E10/$C10)*100)</f>
        <v>0.30697400462697794</v>
      </c>
      <c r="K10" s="31">
        <f aca="true" t="shared" si="3" ref="K10:K33">IF($F10=0,0,($H10/$F10)*100)</f>
        <v>-1.3525025397856492</v>
      </c>
      <c r="L10" s="84">
        <v>793782857</v>
      </c>
      <c r="M10" s="85">
        <v>837426035</v>
      </c>
      <c r="N10" s="32">
        <f aca="true" t="shared" si="4" ref="N10:N33">IF($L10=0,0,($E10/$L10)*100)</f>
        <v>0.2865427213427463</v>
      </c>
      <c r="O10" s="31">
        <f aca="true" t="shared" si="5" ref="O10:O33">IF($M10=0,0,($H10/$M10)*100)</f>
        <v>-1.2842996934051614</v>
      </c>
      <c r="P10" s="6"/>
      <c r="Q10" s="33"/>
    </row>
    <row r="11" spans="1:17" ht="16.5">
      <c r="A11" s="7"/>
      <c r="B11" s="34" t="s">
        <v>18</v>
      </c>
      <c r="C11" s="66">
        <f>SUM(C8:C10)</f>
        <v>801178972</v>
      </c>
      <c r="D11" s="67">
        <v>793782857</v>
      </c>
      <c r="E11" s="68">
        <f t="shared" si="0"/>
        <v>-7396115</v>
      </c>
      <c r="F11" s="66">
        <f>SUM(F8:F10)</f>
        <v>858677297</v>
      </c>
      <c r="G11" s="67">
        <v>837426035</v>
      </c>
      <c r="H11" s="68">
        <f t="shared" si="1"/>
        <v>-21251262</v>
      </c>
      <c r="I11" s="68">
        <v>890531295</v>
      </c>
      <c r="J11" s="35">
        <f t="shared" si="2"/>
        <v>-0.9231539092366493</v>
      </c>
      <c r="K11" s="36">
        <f t="shared" si="3"/>
        <v>-2.474883413623081</v>
      </c>
      <c r="L11" s="86">
        <v>793782857</v>
      </c>
      <c r="M11" s="87">
        <v>837426035</v>
      </c>
      <c r="N11" s="37">
        <f t="shared" si="4"/>
        <v>-0.9317554460614913</v>
      </c>
      <c r="O11" s="36">
        <f t="shared" si="5"/>
        <v>-2.5376882389380215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271976370</v>
      </c>
      <c r="D13" s="64">
        <v>304576814</v>
      </c>
      <c r="E13" s="65">
        <f t="shared" si="0"/>
        <v>32600444</v>
      </c>
      <c r="F13" s="63">
        <v>268981637</v>
      </c>
      <c r="G13" s="64">
        <v>319140023</v>
      </c>
      <c r="H13" s="65">
        <f t="shared" si="1"/>
        <v>50158386</v>
      </c>
      <c r="I13" s="65">
        <v>334145592</v>
      </c>
      <c r="J13" s="30">
        <f t="shared" si="2"/>
        <v>11.986498680014003</v>
      </c>
      <c r="K13" s="31">
        <f t="shared" si="3"/>
        <v>18.647513101424096</v>
      </c>
      <c r="L13" s="84">
        <v>771021528</v>
      </c>
      <c r="M13" s="85">
        <v>781331445</v>
      </c>
      <c r="N13" s="32">
        <f t="shared" si="4"/>
        <v>4.22821449416131</v>
      </c>
      <c r="O13" s="31">
        <f t="shared" si="5"/>
        <v>6.41960416683345</v>
      </c>
      <c r="P13" s="6"/>
      <c r="Q13" s="33"/>
    </row>
    <row r="14" spans="1:17" ht="12.75">
      <c r="A14" s="3"/>
      <c r="B14" s="29" t="s">
        <v>21</v>
      </c>
      <c r="C14" s="63">
        <v>31620000</v>
      </c>
      <c r="D14" s="64">
        <v>25000000</v>
      </c>
      <c r="E14" s="65">
        <f t="shared" si="0"/>
        <v>-6620000</v>
      </c>
      <c r="F14" s="63">
        <v>33327480</v>
      </c>
      <c r="G14" s="64">
        <v>26150000</v>
      </c>
      <c r="H14" s="65">
        <f t="shared" si="1"/>
        <v>-7177480</v>
      </c>
      <c r="I14" s="65">
        <v>27352900</v>
      </c>
      <c r="J14" s="30">
        <f t="shared" si="2"/>
        <v>-20.936116382036683</v>
      </c>
      <c r="K14" s="31">
        <f t="shared" si="3"/>
        <v>-21.536221760541153</v>
      </c>
      <c r="L14" s="84">
        <v>771021528</v>
      </c>
      <c r="M14" s="85">
        <v>781331445</v>
      </c>
      <c r="N14" s="32">
        <f t="shared" si="4"/>
        <v>-0.8586011881110536</v>
      </c>
      <c r="O14" s="31">
        <f t="shared" si="5"/>
        <v>-0.918621674057928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771021528</v>
      </c>
      <c r="M15" s="85">
        <v>781331445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6324000</v>
      </c>
      <c r="D16" s="64">
        <v>7700000</v>
      </c>
      <c r="E16" s="65">
        <f t="shared" si="0"/>
        <v>1376000</v>
      </c>
      <c r="F16" s="63">
        <v>6665496</v>
      </c>
      <c r="G16" s="64">
        <v>8470000</v>
      </c>
      <c r="H16" s="65">
        <f t="shared" si="1"/>
        <v>1804504</v>
      </c>
      <c r="I16" s="65">
        <v>9317000</v>
      </c>
      <c r="J16" s="30">
        <f t="shared" si="2"/>
        <v>21.758380771663504</v>
      </c>
      <c r="K16" s="31">
        <f t="shared" si="3"/>
        <v>27.072313898320544</v>
      </c>
      <c r="L16" s="84">
        <v>771021528</v>
      </c>
      <c r="M16" s="85">
        <v>781331445</v>
      </c>
      <c r="N16" s="32">
        <f t="shared" si="4"/>
        <v>0.17846453698501658</v>
      </c>
      <c r="O16" s="31">
        <f t="shared" si="5"/>
        <v>0.23095243530100082</v>
      </c>
      <c r="P16" s="6"/>
      <c r="Q16" s="33"/>
    </row>
    <row r="17" spans="1:17" ht="12.75">
      <c r="A17" s="3"/>
      <c r="B17" s="29" t="s">
        <v>23</v>
      </c>
      <c r="C17" s="63">
        <v>434826022</v>
      </c>
      <c r="D17" s="64">
        <v>433744714</v>
      </c>
      <c r="E17" s="65">
        <f t="shared" si="0"/>
        <v>-1081308</v>
      </c>
      <c r="F17" s="63">
        <v>458219950</v>
      </c>
      <c r="G17" s="64">
        <v>427571422</v>
      </c>
      <c r="H17" s="65">
        <f t="shared" si="1"/>
        <v>-30648528</v>
      </c>
      <c r="I17" s="65">
        <v>383011055</v>
      </c>
      <c r="J17" s="42">
        <f t="shared" si="2"/>
        <v>-0.24867600955124072</v>
      </c>
      <c r="K17" s="31">
        <f t="shared" si="3"/>
        <v>-6.688606203200013</v>
      </c>
      <c r="L17" s="88">
        <v>771021528</v>
      </c>
      <c r="M17" s="85">
        <v>781331445</v>
      </c>
      <c r="N17" s="32">
        <f t="shared" si="4"/>
        <v>-0.14024355491147844</v>
      </c>
      <c r="O17" s="31">
        <f t="shared" si="5"/>
        <v>-3.9226026542423362</v>
      </c>
      <c r="P17" s="6"/>
      <c r="Q17" s="33"/>
    </row>
    <row r="18" spans="1:17" ht="16.5">
      <c r="A18" s="3"/>
      <c r="B18" s="34" t="s">
        <v>24</v>
      </c>
      <c r="C18" s="66">
        <f>SUM(C13:C17)</f>
        <v>744746392</v>
      </c>
      <c r="D18" s="67">
        <v>771021528</v>
      </c>
      <c r="E18" s="68">
        <f t="shared" si="0"/>
        <v>26275136</v>
      </c>
      <c r="F18" s="66">
        <f>SUM(F13:F17)</f>
        <v>767194563</v>
      </c>
      <c r="G18" s="67">
        <v>781331445</v>
      </c>
      <c r="H18" s="68">
        <f t="shared" si="1"/>
        <v>14136882</v>
      </c>
      <c r="I18" s="68">
        <v>753826547</v>
      </c>
      <c r="J18" s="43">
        <f t="shared" si="2"/>
        <v>3.5280648932636924</v>
      </c>
      <c r="K18" s="36">
        <f t="shared" si="3"/>
        <v>1.8426723391677633</v>
      </c>
      <c r="L18" s="89">
        <v>771021528</v>
      </c>
      <c r="M18" s="87">
        <v>781331445</v>
      </c>
      <c r="N18" s="37">
        <f t="shared" si="4"/>
        <v>3.407834288123794</v>
      </c>
      <c r="O18" s="36">
        <f t="shared" si="5"/>
        <v>1.809332273834186</v>
      </c>
      <c r="P18" s="6"/>
      <c r="Q18" s="38"/>
    </row>
    <row r="19" spans="1:17" ht="16.5">
      <c r="A19" s="44"/>
      <c r="B19" s="45" t="s">
        <v>25</v>
      </c>
      <c r="C19" s="72">
        <f>C11-C18</f>
        <v>56432580</v>
      </c>
      <c r="D19" s="73">
        <v>22761329</v>
      </c>
      <c r="E19" s="74">
        <f t="shared" si="0"/>
        <v>-33671251</v>
      </c>
      <c r="F19" s="75">
        <f>F11-F18</f>
        <v>91482734</v>
      </c>
      <c r="G19" s="76">
        <v>56094590</v>
      </c>
      <c r="H19" s="77">
        <f t="shared" si="1"/>
        <v>-35388144</v>
      </c>
      <c r="I19" s="77">
        <v>136704748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613944301</v>
      </c>
      <c r="M22" s="85">
        <v>613693441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57101294</v>
      </c>
      <c r="D23" s="64">
        <v>44027000</v>
      </c>
      <c r="E23" s="65">
        <f t="shared" si="0"/>
        <v>-13074294</v>
      </c>
      <c r="F23" s="63">
        <v>60184764</v>
      </c>
      <c r="G23" s="64">
        <v>45372342</v>
      </c>
      <c r="H23" s="65">
        <f t="shared" si="1"/>
        <v>-14812422</v>
      </c>
      <c r="I23" s="65">
        <v>27108912</v>
      </c>
      <c r="J23" s="30">
        <f t="shared" si="2"/>
        <v>-22.896668506321415</v>
      </c>
      <c r="K23" s="31">
        <f t="shared" si="3"/>
        <v>-24.611581097169378</v>
      </c>
      <c r="L23" s="84">
        <v>613944301</v>
      </c>
      <c r="M23" s="85">
        <v>613693441</v>
      </c>
      <c r="N23" s="32">
        <f t="shared" si="4"/>
        <v>-2.129557026379173</v>
      </c>
      <c r="O23" s="31">
        <f t="shared" si="5"/>
        <v>-2.4136516720568957</v>
      </c>
      <c r="P23" s="6"/>
      <c r="Q23" s="33"/>
    </row>
    <row r="24" spans="1:17" ht="12.75">
      <c r="A24" s="7"/>
      <c r="B24" s="29" t="s">
        <v>29</v>
      </c>
      <c r="C24" s="63">
        <v>543868426</v>
      </c>
      <c r="D24" s="64">
        <v>569917301</v>
      </c>
      <c r="E24" s="65">
        <f t="shared" si="0"/>
        <v>26048875</v>
      </c>
      <c r="F24" s="63">
        <v>620729803</v>
      </c>
      <c r="G24" s="64">
        <v>568321099</v>
      </c>
      <c r="H24" s="65">
        <f t="shared" si="1"/>
        <v>-52408704</v>
      </c>
      <c r="I24" s="65">
        <v>674020900</v>
      </c>
      <c r="J24" s="30">
        <f t="shared" si="2"/>
        <v>4.789554560389207</v>
      </c>
      <c r="K24" s="31">
        <f t="shared" si="3"/>
        <v>-8.443078412975765</v>
      </c>
      <c r="L24" s="84">
        <v>613944301</v>
      </c>
      <c r="M24" s="85">
        <v>613693441</v>
      </c>
      <c r="N24" s="32">
        <f t="shared" si="4"/>
        <v>4.242872677142091</v>
      </c>
      <c r="O24" s="31">
        <f t="shared" si="5"/>
        <v>-8.539883351955199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613944301</v>
      </c>
      <c r="M25" s="85">
        <v>613693441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600969720</v>
      </c>
      <c r="D26" s="67">
        <v>613944301</v>
      </c>
      <c r="E26" s="68">
        <f t="shared" si="0"/>
        <v>12974581</v>
      </c>
      <c r="F26" s="66">
        <f>SUM(F22:F25)</f>
        <v>680914567</v>
      </c>
      <c r="G26" s="67">
        <v>613693441</v>
      </c>
      <c r="H26" s="68">
        <f t="shared" si="1"/>
        <v>-67221126</v>
      </c>
      <c r="I26" s="68">
        <v>701129812</v>
      </c>
      <c r="J26" s="43">
        <f t="shared" si="2"/>
        <v>2.158940886406057</v>
      </c>
      <c r="K26" s="36">
        <f t="shared" si="3"/>
        <v>-9.872182100048978</v>
      </c>
      <c r="L26" s="89">
        <v>613944301</v>
      </c>
      <c r="M26" s="87">
        <v>613693441</v>
      </c>
      <c r="N26" s="37">
        <f t="shared" si="4"/>
        <v>2.1133156507629183</v>
      </c>
      <c r="O26" s="36">
        <f t="shared" si="5"/>
        <v>-10.953535024012094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489919926</v>
      </c>
      <c r="D28" s="64">
        <v>480458367</v>
      </c>
      <c r="E28" s="65">
        <f t="shared" si="0"/>
        <v>-9461559</v>
      </c>
      <c r="F28" s="63">
        <v>563865648</v>
      </c>
      <c r="G28" s="64">
        <v>487030545</v>
      </c>
      <c r="H28" s="65">
        <f t="shared" si="1"/>
        <v>-76835103</v>
      </c>
      <c r="I28" s="65">
        <v>579491480</v>
      </c>
      <c r="J28" s="30">
        <f t="shared" si="2"/>
        <v>-1.931246005291077</v>
      </c>
      <c r="K28" s="31">
        <f t="shared" si="3"/>
        <v>-13.626491216929038</v>
      </c>
      <c r="L28" s="84">
        <v>613944301</v>
      </c>
      <c r="M28" s="85">
        <v>613693441</v>
      </c>
      <c r="N28" s="32">
        <f t="shared" si="4"/>
        <v>-1.5411103229704872</v>
      </c>
      <c r="O28" s="31">
        <f t="shared" si="5"/>
        <v>-12.520111486738214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613944301</v>
      </c>
      <c r="M29" s="85">
        <v>613693441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613944301</v>
      </c>
      <c r="M30" s="85">
        <v>613693441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2566000</v>
      </c>
      <c r="D31" s="64">
        <v>0</v>
      </c>
      <c r="E31" s="65">
        <f t="shared" si="0"/>
        <v>-2566000</v>
      </c>
      <c r="F31" s="63">
        <v>2707000</v>
      </c>
      <c r="G31" s="64">
        <v>0</v>
      </c>
      <c r="H31" s="65">
        <f t="shared" si="1"/>
        <v>-2707000</v>
      </c>
      <c r="I31" s="65">
        <v>0</v>
      </c>
      <c r="J31" s="30">
        <f t="shared" si="2"/>
        <v>-100</v>
      </c>
      <c r="K31" s="31">
        <f t="shared" si="3"/>
        <v>-100</v>
      </c>
      <c r="L31" s="84">
        <v>613944301</v>
      </c>
      <c r="M31" s="85">
        <v>613693441</v>
      </c>
      <c r="N31" s="32">
        <f t="shared" si="4"/>
        <v>-0.4179532240661682</v>
      </c>
      <c r="O31" s="31">
        <f t="shared" si="5"/>
        <v>-0.4410997118673784</v>
      </c>
      <c r="P31" s="6"/>
      <c r="Q31" s="33"/>
    </row>
    <row r="32" spans="1:17" ht="12.75">
      <c r="A32" s="7"/>
      <c r="B32" s="29" t="s">
        <v>36</v>
      </c>
      <c r="C32" s="63">
        <v>108483794</v>
      </c>
      <c r="D32" s="64">
        <v>133485934</v>
      </c>
      <c r="E32" s="65">
        <f t="shared" si="0"/>
        <v>25002140</v>
      </c>
      <c r="F32" s="63">
        <v>114341919</v>
      </c>
      <c r="G32" s="64">
        <v>126662896</v>
      </c>
      <c r="H32" s="65">
        <f t="shared" si="1"/>
        <v>12320977</v>
      </c>
      <c r="I32" s="65">
        <v>121638332</v>
      </c>
      <c r="J32" s="30">
        <f t="shared" si="2"/>
        <v>23.046889381468354</v>
      </c>
      <c r="K32" s="31">
        <f t="shared" si="3"/>
        <v>10.775555551066097</v>
      </c>
      <c r="L32" s="84">
        <v>613944301</v>
      </c>
      <c r="M32" s="85">
        <v>613693441</v>
      </c>
      <c r="N32" s="32">
        <f t="shared" si="4"/>
        <v>4.072379197799574</v>
      </c>
      <c r="O32" s="31">
        <f t="shared" si="5"/>
        <v>2.007676174593497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600969720</v>
      </c>
      <c r="D33" s="82">
        <v>613944301</v>
      </c>
      <c r="E33" s="83">
        <f t="shared" si="0"/>
        <v>12974581</v>
      </c>
      <c r="F33" s="81">
        <f>SUM(F28:F32)</f>
        <v>680914567</v>
      </c>
      <c r="G33" s="82">
        <v>613693441</v>
      </c>
      <c r="H33" s="83">
        <f t="shared" si="1"/>
        <v>-67221126</v>
      </c>
      <c r="I33" s="83">
        <v>701129812</v>
      </c>
      <c r="J33" s="58">
        <f t="shared" si="2"/>
        <v>2.158940886406057</v>
      </c>
      <c r="K33" s="59">
        <f t="shared" si="3"/>
        <v>-9.872182100048978</v>
      </c>
      <c r="L33" s="96">
        <v>613944301</v>
      </c>
      <c r="M33" s="97">
        <v>613693441</v>
      </c>
      <c r="N33" s="60">
        <f t="shared" si="4"/>
        <v>2.1133156507629183</v>
      </c>
      <c r="O33" s="59">
        <f t="shared" si="5"/>
        <v>-10.953535024012094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sqref="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19515330</v>
      </c>
      <c r="D8" s="64">
        <v>18928000</v>
      </c>
      <c r="E8" s="65">
        <f>($D8-$C8)</f>
        <v>-587330</v>
      </c>
      <c r="F8" s="63">
        <v>21137180</v>
      </c>
      <c r="G8" s="64">
        <v>19874410</v>
      </c>
      <c r="H8" s="65">
        <f>($G8-$F8)</f>
        <v>-1262770</v>
      </c>
      <c r="I8" s="65">
        <v>20868130</v>
      </c>
      <c r="J8" s="30">
        <f>IF($C8=0,0,($E8/$C8)*100)</f>
        <v>-3.0095827229157797</v>
      </c>
      <c r="K8" s="31">
        <f>IF($F8=0,0,($H8/$F8)*100)</f>
        <v>-5.974164954833142</v>
      </c>
      <c r="L8" s="84">
        <v>260677240</v>
      </c>
      <c r="M8" s="85">
        <v>276521750</v>
      </c>
      <c r="N8" s="32">
        <f>IF($L8=0,0,($E8/$L8)*100)</f>
        <v>-0.22530927517876131</v>
      </c>
      <c r="O8" s="31">
        <f>IF($M8=0,0,($H8/$M8)*100)</f>
        <v>-0.4566620889676852</v>
      </c>
      <c r="P8" s="6"/>
      <c r="Q8" s="33"/>
    </row>
    <row r="9" spans="1:17" ht="12.75">
      <c r="A9" s="3"/>
      <c r="B9" s="29" t="s">
        <v>16</v>
      </c>
      <c r="C9" s="63">
        <v>159811980</v>
      </c>
      <c r="D9" s="64">
        <v>162043520</v>
      </c>
      <c r="E9" s="65">
        <f>($D9-$C9)</f>
        <v>2231540</v>
      </c>
      <c r="F9" s="63">
        <v>168369690</v>
      </c>
      <c r="G9" s="64">
        <v>173306690</v>
      </c>
      <c r="H9" s="65">
        <f>($G9-$F9)</f>
        <v>4937000</v>
      </c>
      <c r="I9" s="65">
        <v>185369120</v>
      </c>
      <c r="J9" s="30">
        <f>IF($C9=0,0,($E9/$C9)*100)</f>
        <v>1.3963533897771618</v>
      </c>
      <c r="K9" s="31">
        <f>IF($F9=0,0,($H9/$F9)*100)</f>
        <v>2.9322379817887647</v>
      </c>
      <c r="L9" s="84">
        <v>260677240</v>
      </c>
      <c r="M9" s="85">
        <v>276521750</v>
      </c>
      <c r="N9" s="32">
        <f>IF($L9=0,0,($E9/$L9)*100)</f>
        <v>0.856054790207231</v>
      </c>
      <c r="O9" s="31">
        <f>IF($M9=0,0,($H9/$M9)*100)</f>
        <v>1.7853930115804633</v>
      </c>
      <c r="P9" s="6"/>
      <c r="Q9" s="33"/>
    </row>
    <row r="10" spans="1:17" ht="12.75">
      <c r="A10" s="3"/>
      <c r="B10" s="29" t="s">
        <v>17</v>
      </c>
      <c r="C10" s="63">
        <v>72201490</v>
      </c>
      <c r="D10" s="64">
        <v>79705720</v>
      </c>
      <c r="E10" s="65">
        <f aca="true" t="shared" si="0" ref="E10:E33">($D10-$C10)</f>
        <v>7504230</v>
      </c>
      <c r="F10" s="63">
        <v>76300440</v>
      </c>
      <c r="G10" s="64">
        <v>83340650</v>
      </c>
      <c r="H10" s="65">
        <f aca="true" t="shared" si="1" ref="H10:H33">($G10-$F10)</f>
        <v>7040210</v>
      </c>
      <c r="I10" s="65">
        <v>86511339</v>
      </c>
      <c r="J10" s="30">
        <f aca="true" t="shared" si="2" ref="J10:J33">IF($C10=0,0,($E10/$C10)*100)</f>
        <v>10.39345586912403</v>
      </c>
      <c r="K10" s="31">
        <f aca="true" t="shared" si="3" ref="K10:K33">IF($F10=0,0,($H10/$F10)*100)</f>
        <v>9.226958586346292</v>
      </c>
      <c r="L10" s="84">
        <v>260677240</v>
      </c>
      <c r="M10" s="85">
        <v>276521750</v>
      </c>
      <c r="N10" s="32">
        <f aca="true" t="shared" si="4" ref="N10:N33">IF($L10=0,0,($E10/$L10)*100)</f>
        <v>2.8787438443034</v>
      </c>
      <c r="O10" s="31">
        <f aca="true" t="shared" si="5" ref="O10:O33">IF($M10=0,0,($H10/$M10)*100)</f>
        <v>2.5459877930036243</v>
      </c>
      <c r="P10" s="6"/>
      <c r="Q10" s="33"/>
    </row>
    <row r="11" spans="1:17" ht="16.5">
      <c r="A11" s="7"/>
      <c r="B11" s="34" t="s">
        <v>18</v>
      </c>
      <c r="C11" s="66">
        <f>SUM(C8:C10)</f>
        <v>251528800</v>
      </c>
      <c r="D11" s="67">
        <v>260677240</v>
      </c>
      <c r="E11" s="68">
        <f t="shared" si="0"/>
        <v>9148440</v>
      </c>
      <c r="F11" s="66">
        <f>SUM(F8:F10)</f>
        <v>265807310</v>
      </c>
      <c r="G11" s="67">
        <v>276521750</v>
      </c>
      <c r="H11" s="68">
        <f t="shared" si="1"/>
        <v>10714440</v>
      </c>
      <c r="I11" s="68">
        <v>292748589</v>
      </c>
      <c r="J11" s="35">
        <f t="shared" si="2"/>
        <v>3.637134196958758</v>
      </c>
      <c r="K11" s="36">
        <f t="shared" si="3"/>
        <v>4.030904943885854</v>
      </c>
      <c r="L11" s="86">
        <v>260677240</v>
      </c>
      <c r="M11" s="87">
        <v>276521750</v>
      </c>
      <c r="N11" s="37">
        <f t="shared" si="4"/>
        <v>3.5094893593318695</v>
      </c>
      <c r="O11" s="36">
        <f t="shared" si="5"/>
        <v>3.8747187156164027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88721150</v>
      </c>
      <c r="D13" s="64">
        <v>89701542</v>
      </c>
      <c r="E13" s="65">
        <f t="shared" si="0"/>
        <v>980392</v>
      </c>
      <c r="F13" s="63">
        <v>94842950</v>
      </c>
      <c r="G13" s="64">
        <v>92662040</v>
      </c>
      <c r="H13" s="65">
        <f t="shared" si="1"/>
        <v>-2180910</v>
      </c>
      <c r="I13" s="65">
        <v>97370270</v>
      </c>
      <c r="J13" s="30">
        <f t="shared" si="2"/>
        <v>1.1050262536046929</v>
      </c>
      <c r="K13" s="31">
        <f t="shared" si="3"/>
        <v>-2.299496167084638</v>
      </c>
      <c r="L13" s="84">
        <v>306173855</v>
      </c>
      <c r="M13" s="85">
        <v>321028810</v>
      </c>
      <c r="N13" s="32">
        <f t="shared" si="4"/>
        <v>0.3202076153759112</v>
      </c>
      <c r="O13" s="31">
        <f t="shared" si="5"/>
        <v>-0.6793502427398962</v>
      </c>
      <c r="P13" s="6"/>
      <c r="Q13" s="33"/>
    </row>
    <row r="14" spans="1:17" ht="12.75">
      <c r="A14" s="3"/>
      <c r="B14" s="29" t="s">
        <v>21</v>
      </c>
      <c r="C14" s="63">
        <v>11658940</v>
      </c>
      <c r="D14" s="64">
        <v>15739570</v>
      </c>
      <c r="E14" s="65">
        <f t="shared" si="0"/>
        <v>4080630</v>
      </c>
      <c r="F14" s="63">
        <v>12241880</v>
      </c>
      <c r="G14" s="64">
        <v>16526560</v>
      </c>
      <c r="H14" s="65">
        <f t="shared" si="1"/>
        <v>4284680</v>
      </c>
      <c r="I14" s="65">
        <v>17352890</v>
      </c>
      <c r="J14" s="30">
        <f t="shared" si="2"/>
        <v>35.00000857710907</v>
      </c>
      <c r="K14" s="31">
        <f t="shared" si="3"/>
        <v>35.00017971095943</v>
      </c>
      <c r="L14" s="84">
        <v>306173855</v>
      </c>
      <c r="M14" s="85">
        <v>321028810</v>
      </c>
      <c r="N14" s="32">
        <f t="shared" si="4"/>
        <v>1.332781990807151</v>
      </c>
      <c r="O14" s="31">
        <f t="shared" si="5"/>
        <v>1.3346714894529248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306173855</v>
      </c>
      <c r="M15" s="85">
        <v>321028810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105142650</v>
      </c>
      <c r="D16" s="64">
        <v>104031520</v>
      </c>
      <c r="E16" s="65">
        <f t="shared" si="0"/>
        <v>-1111130</v>
      </c>
      <c r="F16" s="63">
        <v>110623100</v>
      </c>
      <c r="G16" s="64">
        <v>112385620</v>
      </c>
      <c r="H16" s="65">
        <f t="shared" si="1"/>
        <v>1762520</v>
      </c>
      <c r="I16" s="65">
        <v>121405640</v>
      </c>
      <c r="J16" s="30">
        <f t="shared" si="2"/>
        <v>-1.0567833319780318</v>
      </c>
      <c r="K16" s="31">
        <f t="shared" si="3"/>
        <v>1.5932657826439507</v>
      </c>
      <c r="L16" s="84">
        <v>306173855</v>
      </c>
      <c r="M16" s="85">
        <v>321028810</v>
      </c>
      <c r="N16" s="32">
        <f t="shared" si="4"/>
        <v>-0.3629081914913995</v>
      </c>
      <c r="O16" s="31">
        <f t="shared" si="5"/>
        <v>0.5490223759045177</v>
      </c>
      <c r="P16" s="6"/>
      <c r="Q16" s="33"/>
    </row>
    <row r="17" spans="1:17" ht="12.75">
      <c r="A17" s="3"/>
      <c r="B17" s="29" t="s">
        <v>23</v>
      </c>
      <c r="C17" s="63">
        <v>95629240</v>
      </c>
      <c r="D17" s="64">
        <v>96701223</v>
      </c>
      <c r="E17" s="65">
        <f t="shared" si="0"/>
        <v>1071983</v>
      </c>
      <c r="F17" s="63">
        <v>99562440</v>
      </c>
      <c r="G17" s="64">
        <v>99454590</v>
      </c>
      <c r="H17" s="65">
        <f t="shared" si="1"/>
        <v>-107850</v>
      </c>
      <c r="I17" s="65">
        <v>102261940</v>
      </c>
      <c r="J17" s="42">
        <f t="shared" si="2"/>
        <v>1.120978269826258</v>
      </c>
      <c r="K17" s="31">
        <f t="shared" si="3"/>
        <v>-0.10832398241746585</v>
      </c>
      <c r="L17" s="88">
        <v>306173855</v>
      </c>
      <c r="M17" s="85">
        <v>321028810</v>
      </c>
      <c r="N17" s="32">
        <f t="shared" si="4"/>
        <v>0.35012231857615667</v>
      </c>
      <c r="O17" s="31">
        <f t="shared" si="5"/>
        <v>-0.033595115653327186</v>
      </c>
      <c r="P17" s="6"/>
      <c r="Q17" s="33"/>
    </row>
    <row r="18" spans="1:17" ht="16.5">
      <c r="A18" s="3"/>
      <c r="B18" s="34" t="s">
        <v>24</v>
      </c>
      <c r="C18" s="66">
        <f>SUM(C13:C17)</f>
        <v>301151980</v>
      </c>
      <c r="D18" s="67">
        <v>306173855</v>
      </c>
      <c r="E18" s="68">
        <f t="shared" si="0"/>
        <v>5021875</v>
      </c>
      <c r="F18" s="66">
        <f>SUM(F13:F17)</f>
        <v>317270370</v>
      </c>
      <c r="G18" s="67">
        <v>321028810</v>
      </c>
      <c r="H18" s="68">
        <f t="shared" si="1"/>
        <v>3758440</v>
      </c>
      <c r="I18" s="68">
        <v>338390740</v>
      </c>
      <c r="J18" s="43">
        <f t="shared" si="2"/>
        <v>1.6675550331762719</v>
      </c>
      <c r="K18" s="36">
        <f t="shared" si="3"/>
        <v>1.1846173974581995</v>
      </c>
      <c r="L18" s="89">
        <v>306173855</v>
      </c>
      <c r="M18" s="87">
        <v>321028810</v>
      </c>
      <c r="N18" s="37">
        <f t="shared" si="4"/>
        <v>1.6402037332678194</v>
      </c>
      <c r="O18" s="36">
        <f t="shared" si="5"/>
        <v>1.1707485069642192</v>
      </c>
      <c r="P18" s="6"/>
      <c r="Q18" s="38"/>
    </row>
    <row r="19" spans="1:17" ht="16.5">
      <c r="A19" s="44"/>
      <c r="B19" s="45" t="s">
        <v>25</v>
      </c>
      <c r="C19" s="72">
        <f>C11-C18</f>
        <v>-49623180</v>
      </c>
      <c r="D19" s="73">
        <v>-45496615</v>
      </c>
      <c r="E19" s="74">
        <f t="shared" si="0"/>
        <v>4126565</v>
      </c>
      <c r="F19" s="75">
        <f>F11-F18</f>
        <v>-51463060</v>
      </c>
      <c r="G19" s="76">
        <v>-44507060</v>
      </c>
      <c r="H19" s="77">
        <f t="shared" si="1"/>
        <v>6956000</v>
      </c>
      <c r="I19" s="77">
        <v>-45642151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3150000</v>
      </c>
      <c r="E22" s="65">
        <f t="shared" si="0"/>
        <v>3150000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37580350</v>
      </c>
      <c r="M22" s="85">
        <v>37491000</v>
      </c>
      <c r="N22" s="32">
        <f t="shared" si="4"/>
        <v>8.382040082117383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730000</v>
      </c>
      <c r="D23" s="64">
        <v>890000</v>
      </c>
      <c r="E23" s="65">
        <f t="shared" si="0"/>
        <v>160000</v>
      </c>
      <c r="F23" s="63">
        <v>850000</v>
      </c>
      <c r="G23" s="64">
        <v>1030000</v>
      </c>
      <c r="H23" s="65">
        <f t="shared" si="1"/>
        <v>180000</v>
      </c>
      <c r="I23" s="65">
        <v>1160000</v>
      </c>
      <c r="J23" s="30">
        <f t="shared" si="2"/>
        <v>21.91780821917808</v>
      </c>
      <c r="K23" s="31">
        <f t="shared" si="3"/>
        <v>21.176470588235293</v>
      </c>
      <c r="L23" s="84">
        <v>37580350</v>
      </c>
      <c r="M23" s="85">
        <v>37491000</v>
      </c>
      <c r="N23" s="32">
        <f t="shared" si="4"/>
        <v>0.42575441686945437</v>
      </c>
      <c r="O23" s="31">
        <f t="shared" si="5"/>
        <v>0.4801152276546371</v>
      </c>
      <c r="P23" s="6"/>
      <c r="Q23" s="33"/>
    </row>
    <row r="24" spans="1:17" ht="12.75">
      <c r="A24" s="7"/>
      <c r="B24" s="29" t="s">
        <v>29</v>
      </c>
      <c r="C24" s="63">
        <v>27388850</v>
      </c>
      <c r="D24" s="64">
        <v>33540350</v>
      </c>
      <c r="E24" s="65">
        <f t="shared" si="0"/>
        <v>6151500</v>
      </c>
      <c r="F24" s="63">
        <v>30967400</v>
      </c>
      <c r="G24" s="64">
        <v>36461000</v>
      </c>
      <c r="H24" s="65">
        <f t="shared" si="1"/>
        <v>5493600</v>
      </c>
      <c r="I24" s="65">
        <v>31991250</v>
      </c>
      <c r="J24" s="30">
        <f t="shared" si="2"/>
        <v>22.45986961847613</v>
      </c>
      <c r="K24" s="31">
        <f t="shared" si="3"/>
        <v>17.739945878569078</v>
      </c>
      <c r="L24" s="84">
        <v>37580350</v>
      </c>
      <c r="M24" s="85">
        <v>37491000</v>
      </c>
      <c r="N24" s="32">
        <f t="shared" si="4"/>
        <v>16.3689268460778</v>
      </c>
      <c r="O24" s="31">
        <f t="shared" si="5"/>
        <v>14.653116748019524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37580350</v>
      </c>
      <c r="M25" s="85">
        <v>37491000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28118850</v>
      </c>
      <c r="D26" s="67">
        <v>37580350</v>
      </c>
      <c r="E26" s="68">
        <f t="shared" si="0"/>
        <v>9461500</v>
      </c>
      <c r="F26" s="66">
        <f>SUM(F22:F25)</f>
        <v>31817400</v>
      </c>
      <c r="G26" s="67">
        <v>37491000</v>
      </c>
      <c r="H26" s="68">
        <f t="shared" si="1"/>
        <v>5673600</v>
      </c>
      <c r="I26" s="68">
        <v>33151250</v>
      </c>
      <c r="J26" s="43">
        <f t="shared" si="2"/>
        <v>33.64824663882058</v>
      </c>
      <c r="K26" s="36">
        <f t="shared" si="3"/>
        <v>17.831752437345603</v>
      </c>
      <c r="L26" s="89">
        <v>37580350</v>
      </c>
      <c r="M26" s="87">
        <v>37491000</v>
      </c>
      <c r="N26" s="37">
        <f t="shared" si="4"/>
        <v>25.17672134506464</v>
      </c>
      <c r="O26" s="36">
        <f t="shared" si="5"/>
        <v>15.13323197567416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19000000</v>
      </c>
      <c r="D28" s="64">
        <v>18574464</v>
      </c>
      <c r="E28" s="65">
        <f t="shared" si="0"/>
        <v>-425536</v>
      </c>
      <c r="F28" s="63">
        <v>13000000</v>
      </c>
      <c r="G28" s="64">
        <v>27972597</v>
      </c>
      <c r="H28" s="65">
        <f t="shared" si="1"/>
        <v>14972597</v>
      </c>
      <c r="I28" s="65">
        <v>17791250</v>
      </c>
      <c r="J28" s="30">
        <f t="shared" si="2"/>
        <v>-2.239663157894737</v>
      </c>
      <c r="K28" s="31">
        <f t="shared" si="3"/>
        <v>115.17382307692307</v>
      </c>
      <c r="L28" s="84">
        <v>37580350</v>
      </c>
      <c r="M28" s="85">
        <v>37491000</v>
      </c>
      <c r="N28" s="32">
        <f t="shared" si="4"/>
        <v>-1.132336447106001</v>
      </c>
      <c r="O28" s="31">
        <f t="shared" si="5"/>
        <v>39.93651009575632</v>
      </c>
      <c r="P28" s="6"/>
      <c r="Q28" s="33"/>
    </row>
    <row r="29" spans="1:17" ht="12.75">
      <c r="A29" s="7"/>
      <c r="B29" s="29" t="s">
        <v>33</v>
      </c>
      <c r="C29" s="63">
        <v>3600000</v>
      </c>
      <c r="D29" s="64">
        <v>5500000</v>
      </c>
      <c r="E29" s="65">
        <f t="shared" si="0"/>
        <v>1900000</v>
      </c>
      <c r="F29" s="63">
        <v>3450000</v>
      </c>
      <c r="G29" s="64">
        <v>2647000</v>
      </c>
      <c r="H29" s="65">
        <f t="shared" si="1"/>
        <v>-803000</v>
      </c>
      <c r="I29" s="65">
        <v>4000000</v>
      </c>
      <c r="J29" s="30">
        <f t="shared" si="2"/>
        <v>52.77777777777778</v>
      </c>
      <c r="K29" s="31">
        <f t="shared" si="3"/>
        <v>-23.27536231884058</v>
      </c>
      <c r="L29" s="84">
        <v>37580350</v>
      </c>
      <c r="M29" s="85">
        <v>37491000</v>
      </c>
      <c r="N29" s="32">
        <f t="shared" si="4"/>
        <v>5.055833700324771</v>
      </c>
      <c r="O29" s="31">
        <f t="shared" si="5"/>
        <v>-2.1418473767037423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37580350</v>
      </c>
      <c r="M30" s="85">
        <v>37491000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5228850</v>
      </c>
      <c r="D31" s="64">
        <v>7005886</v>
      </c>
      <c r="E31" s="65">
        <f t="shared" si="0"/>
        <v>1777036</v>
      </c>
      <c r="F31" s="63">
        <v>15017400</v>
      </c>
      <c r="G31" s="64">
        <v>3850000</v>
      </c>
      <c r="H31" s="65">
        <f t="shared" si="1"/>
        <v>-11167400</v>
      </c>
      <c r="I31" s="65">
        <v>7360000</v>
      </c>
      <c r="J31" s="30">
        <f t="shared" si="2"/>
        <v>33.985216634632856</v>
      </c>
      <c r="K31" s="31">
        <f t="shared" si="3"/>
        <v>-74.36307216961657</v>
      </c>
      <c r="L31" s="84">
        <v>37580350</v>
      </c>
      <c r="M31" s="85">
        <v>37491000</v>
      </c>
      <c r="N31" s="32">
        <f t="shared" si="4"/>
        <v>4.728630787100173</v>
      </c>
      <c r="O31" s="31">
        <f t="shared" si="5"/>
        <v>-29.786882185057745</v>
      </c>
      <c r="P31" s="6"/>
      <c r="Q31" s="33"/>
    </row>
    <row r="32" spans="1:17" ht="12.75">
      <c r="A32" s="7"/>
      <c r="B32" s="29" t="s">
        <v>36</v>
      </c>
      <c r="C32" s="63">
        <v>290000</v>
      </c>
      <c r="D32" s="64">
        <v>6500000</v>
      </c>
      <c r="E32" s="65">
        <f t="shared" si="0"/>
        <v>6210000</v>
      </c>
      <c r="F32" s="63">
        <v>350000</v>
      </c>
      <c r="G32" s="64">
        <v>3021403</v>
      </c>
      <c r="H32" s="65">
        <f t="shared" si="1"/>
        <v>2671403</v>
      </c>
      <c r="I32" s="65">
        <v>4000000</v>
      </c>
      <c r="J32" s="30">
        <f t="shared" si="2"/>
        <v>2141.379310344828</v>
      </c>
      <c r="K32" s="31">
        <f t="shared" si="3"/>
        <v>763.258</v>
      </c>
      <c r="L32" s="84">
        <v>37580350</v>
      </c>
      <c r="M32" s="85">
        <v>37491000</v>
      </c>
      <c r="N32" s="32">
        <f t="shared" si="4"/>
        <v>16.5245933047457</v>
      </c>
      <c r="O32" s="31">
        <f t="shared" si="5"/>
        <v>7.125451441679337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28118850</v>
      </c>
      <c r="D33" s="82">
        <v>37580350</v>
      </c>
      <c r="E33" s="83">
        <f t="shared" si="0"/>
        <v>9461500</v>
      </c>
      <c r="F33" s="81">
        <f>SUM(F28:F32)</f>
        <v>31817400</v>
      </c>
      <c r="G33" s="82">
        <v>37491000</v>
      </c>
      <c r="H33" s="83">
        <f t="shared" si="1"/>
        <v>5673600</v>
      </c>
      <c r="I33" s="83">
        <v>33151250</v>
      </c>
      <c r="J33" s="58">
        <f t="shared" si="2"/>
        <v>33.64824663882058</v>
      </c>
      <c r="K33" s="59">
        <f t="shared" si="3"/>
        <v>17.831752437345603</v>
      </c>
      <c r="L33" s="96">
        <v>37580350</v>
      </c>
      <c r="M33" s="97">
        <v>37491000</v>
      </c>
      <c r="N33" s="60">
        <f t="shared" si="4"/>
        <v>25.17672134506464</v>
      </c>
      <c r="O33" s="59">
        <f t="shared" si="5"/>
        <v>15.13323197567416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F8" activeCellId="1" sqref="C8:C33 F8:F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86385969</v>
      </c>
      <c r="D8" s="64">
        <v>98586588</v>
      </c>
      <c r="E8" s="65">
        <f>($D8-$C8)</f>
        <v>12200619</v>
      </c>
      <c r="F8" s="63">
        <v>91569127</v>
      </c>
      <c r="G8" s="64">
        <v>104501784</v>
      </c>
      <c r="H8" s="65">
        <f>($G8-$F8)</f>
        <v>12932657</v>
      </c>
      <c r="I8" s="65">
        <v>110771894</v>
      </c>
      <c r="J8" s="30">
        <f>IF($C8=0,0,($E8/$C8)*100)</f>
        <v>14.123380383682447</v>
      </c>
      <c r="K8" s="31">
        <f>IF($F8=0,0,($H8/$F8)*100)</f>
        <v>14.12338134445685</v>
      </c>
      <c r="L8" s="84">
        <v>569153848</v>
      </c>
      <c r="M8" s="85">
        <v>594286116</v>
      </c>
      <c r="N8" s="32">
        <f>IF($L8=0,0,($E8/$L8)*100)</f>
        <v>2.1436416608396542</v>
      </c>
      <c r="O8" s="31">
        <f>IF($M8=0,0,($H8/$M8)*100)</f>
        <v>2.176166774187267</v>
      </c>
      <c r="P8" s="6"/>
      <c r="Q8" s="33"/>
    </row>
    <row r="9" spans="1:17" ht="12.75">
      <c r="A9" s="3"/>
      <c r="B9" s="29" t="s">
        <v>16</v>
      </c>
      <c r="C9" s="63">
        <v>286507060</v>
      </c>
      <c r="D9" s="64">
        <v>298819476</v>
      </c>
      <c r="E9" s="65">
        <f>($D9-$C9)</f>
        <v>12312416</v>
      </c>
      <c r="F9" s="63">
        <v>304410315</v>
      </c>
      <c r="G9" s="64">
        <v>310902288</v>
      </c>
      <c r="H9" s="65">
        <f>($G9-$F9)</f>
        <v>6491973</v>
      </c>
      <c r="I9" s="65">
        <v>323710058</v>
      </c>
      <c r="J9" s="30">
        <f>IF($C9=0,0,($E9/$C9)*100)</f>
        <v>4.297421501585337</v>
      </c>
      <c r="K9" s="31">
        <f>IF($F9=0,0,($H9/$F9)*100)</f>
        <v>2.13263896790094</v>
      </c>
      <c r="L9" s="84">
        <v>569153848</v>
      </c>
      <c r="M9" s="85">
        <v>594286116</v>
      </c>
      <c r="N9" s="32">
        <f>IF($L9=0,0,($E9/$L9)*100)</f>
        <v>2.163284328704038</v>
      </c>
      <c r="O9" s="31">
        <f>IF($M9=0,0,($H9/$M9)*100)</f>
        <v>1.0923985644652012</v>
      </c>
      <c r="P9" s="6"/>
      <c r="Q9" s="33"/>
    </row>
    <row r="10" spans="1:17" ht="12.75">
      <c r="A10" s="3"/>
      <c r="B10" s="29" t="s">
        <v>17</v>
      </c>
      <c r="C10" s="63">
        <v>138490087</v>
      </c>
      <c r="D10" s="64">
        <v>171747784</v>
      </c>
      <c r="E10" s="65">
        <f aca="true" t="shared" si="0" ref="E10:E33">($D10-$C10)</f>
        <v>33257697</v>
      </c>
      <c r="F10" s="63">
        <v>148040792</v>
      </c>
      <c r="G10" s="64">
        <v>178882044</v>
      </c>
      <c r="H10" s="65">
        <f aca="true" t="shared" si="1" ref="H10:H33">($G10-$F10)</f>
        <v>30841252</v>
      </c>
      <c r="I10" s="65">
        <v>188333508</v>
      </c>
      <c r="J10" s="30">
        <f aca="true" t="shared" si="2" ref="J10:J33">IF($C10=0,0,($E10/$C10)*100)</f>
        <v>24.014496431069468</v>
      </c>
      <c r="K10" s="31">
        <f aca="true" t="shared" si="3" ref="K10:K33">IF($F10=0,0,($H10/$F10)*100)</f>
        <v>20.832941774588722</v>
      </c>
      <c r="L10" s="84">
        <v>569153848</v>
      </c>
      <c r="M10" s="85">
        <v>594286116</v>
      </c>
      <c r="N10" s="32">
        <f aca="true" t="shared" si="4" ref="N10:N33">IF($L10=0,0,($E10/$L10)*100)</f>
        <v>5.843358015915584</v>
      </c>
      <c r="O10" s="31">
        <f aca="true" t="shared" si="5" ref="O10:O33">IF($M10=0,0,($H10/$M10)*100)</f>
        <v>5.1896302420095575</v>
      </c>
      <c r="P10" s="6"/>
      <c r="Q10" s="33"/>
    </row>
    <row r="11" spans="1:17" ht="16.5">
      <c r="A11" s="7"/>
      <c r="B11" s="34" t="s">
        <v>18</v>
      </c>
      <c r="C11" s="66">
        <f>SUM(C8:C10)</f>
        <v>511383116</v>
      </c>
      <c r="D11" s="67">
        <v>569153848</v>
      </c>
      <c r="E11" s="68">
        <f t="shared" si="0"/>
        <v>57770732</v>
      </c>
      <c r="F11" s="66">
        <f>SUM(F8:F10)</f>
        <v>544020234</v>
      </c>
      <c r="G11" s="67">
        <v>594286116</v>
      </c>
      <c r="H11" s="68">
        <f t="shared" si="1"/>
        <v>50265882</v>
      </c>
      <c r="I11" s="68">
        <v>622815460</v>
      </c>
      <c r="J11" s="35">
        <f t="shared" si="2"/>
        <v>11.296957250344573</v>
      </c>
      <c r="K11" s="36">
        <f t="shared" si="3"/>
        <v>9.239708168648741</v>
      </c>
      <c r="L11" s="86">
        <v>569153848</v>
      </c>
      <c r="M11" s="87">
        <v>594286116</v>
      </c>
      <c r="N11" s="37">
        <f t="shared" si="4"/>
        <v>10.150284005459277</v>
      </c>
      <c r="O11" s="36">
        <f t="shared" si="5"/>
        <v>8.458195580662025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204449357</v>
      </c>
      <c r="D13" s="64">
        <v>198818004</v>
      </c>
      <c r="E13" s="65">
        <f t="shared" si="0"/>
        <v>-5631353</v>
      </c>
      <c r="F13" s="63">
        <v>220805305</v>
      </c>
      <c r="G13" s="64">
        <v>210750900</v>
      </c>
      <c r="H13" s="65">
        <f t="shared" si="1"/>
        <v>-10054405</v>
      </c>
      <c r="I13" s="65">
        <v>223374347</v>
      </c>
      <c r="J13" s="30">
        <f t="shared" si="2"/>
        <v>-2.7543999563667003</v>
      </c>
      <c r="K13" s="31">
        <f t="shared" si="3"/>
        <v>-4.5535160489010895</v>
      </c>
      <c r="L13" s="84">
        <v>501397536</v>
      </c>
      <c r="M13" s="85">
        <v>519341400</v>
      </c>
      <c r="N13" s="32">
        <f t="shared" si="4"/>
        <v>-1.1231313669638774</v>
      </c>
      <c r="O13" s="31">
        <f t="shared" si="5"/>
        <v>-1.9359914306850947</v>
      </c>
      <c r="P13" s="6"/>
      <c r="Q13" s="33"/>
    </row>
    <row r="14" spans="1:17" ht="12.75">
      <c r="A14" s="3"/>
      <c r="B14" s="29" t="s">
        <v>21</v>
      </c>
      <c r="C14" s="63">
        <v>36822000</v>
      </c>
      <c r="D14" s="64">
        <v>42999996</v>
      </c>
      <c r="E14" s="65">
        <f t="shared" si="0"/>
        <v>6177996</v>
      </c>
      <c r="F14" s="63">
        <v>37558440</v>
      </c>
      <c r="G14" s="64">
        <v>45000000</v>
      </c>
      <c r="H14" s="65">
        <f t="shared" si="1"/>
        <v>7441560</v>
      </c>
      <c r="I14" s="65">
        <v>47000000</v>
      </c>
      <c r="J14" s="30">
        <f t="shared" si="2"/>
        <v>16.77800228124491</v>
      </c>
      <c r="K14" s="31">
        <f t="shared" si="3"/>
        <v>19.813282979804274</v>
      </c>
      <c r="L14" s="84">
        <v>501397536</v>
      </c>
      <c r="M14" s="85">
        <v>519341400</v>
      </c>
      <c r="N14" s="32">
        <f t="shared" si="4"/>
        <v>1.2321552373963003</v>
      </c>
      <c r="O14" s="31">
        <f t="shared" si="5"/>
        <v>1.4328840335085937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501397536</v>
      </c>
      <c r="M15" s="85">
        <v>519341400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114350000</v>
      </c>
      <c r="D16" s="64">
        <v>124500000</v>
      </c>
      <c r="E16" s="65">
        <f t="shared" si="0"/>
        <v>10150000</v>
      </c>
      <c r="F16" s="63">
        <v>119717500</v>
      </c>
      <c r="G16" s="64">
        <v>132500004</v>
      </c>
      <c r="H16" s="65">
        <f t="shared" si="1"/>
        <v>12782504</v>
      </c>
      <c r="I16" s="65">
        <v>140000000</v>
      </c>
      <c r="J16" s="30">
        <f t="shared" si="2"/>
        <v>8.876257105378224</v>
      </c>
      <c r="K16" s="31">
        <f t="shared" si="3"/>
        <v>10.67722262827072</v>
      </c>
      <c r="L16" s="84">
        <v>501397536</v>
      </c>
      <c r="M16" s="85">
        <v>519341400</v>
      </c>
      <c r="N16" s="32">
        <f t="shared" si="4"/>
        <v>2.024341818863665</v>
      </c>
      <c r="O16" s="31">
        <f t="shared" si="5"/>
        <v>2.4612911660807324</v>
      </c>
      <c r="P16" s="6"/>
      <c r="Q16" s="33"/>
    </row>
    <row r="17" spans="1:17" ht="12.75">
      <c r="A17" s="3"/>
      <c r="B17" s="29" t="s">
        <v>23</v>
      </c>
      <c r="C17" s="63">
        <v>153230276</v>
      </c>
      <c r="D17" s="64">
        <v>135079536</v>
      </c>
      <c r="E17" s="65">
        <f t="shared" si="0"/>
        <v>-18150740</v>
      </c>
      <c r="F17" s="63">
        <v>156804396</v>
      </c>
      <c r="G17" s="64">
        <v>131090496</v>
      </c>
      <c r="H17" s="65">
        <f t="shared" si="1"/>
        <v>-25713900</v>
      </c>
      <c r="I17" s="65">
        <v>133659500</v>
      </c>
      <c r="J17" s="42">
        <f t="shared" si="2"/>
        <v>-11.845400578668931</v>
      </c>
      <c r="K17" s="31">
        <f t="shared" si="3"/>
        <v>-16.398711168786363</v>
      </c>
      <c r="L17" s="88">
        <v>501397536</v>
      </c>
      <c r="M17" s="85">
        <v>519341400</v>
      </c>
      <c r="N17" s="32">
        <f t="shared" si="4"/>
        <v>-3.6200297561893087</v>
      </c>
      <c r="O17" s="31">
        <f t="shared" si="5"/>
        <v>-4.951251719966866</v>
      </c>
      <c r="P17" s="6"/>
      <c r="Q17" s="33"/>
    </row>
    <row r="18" spans="1:17" ht="16.5">
      <c r="A18" s="3"/>
      <c r="B18" s="34" t="s">
        <v>24</v>
      </c>
      <c r="C18" s="66">
        <f>SUM(C13:C17)</f>
        <v>508851633</v>
      </c>
      <c r="D18" s="67">
        <v>501397536</v>
      </c>
      <c r="E18" s="68">
        <f t="shared" si="0"/>
        <v>-7454097</v>
      </c>
      <c r="F18" s="66">
        <f>SUM(F13:F17)</f>
        <v>534885641</v>
      </c>
      <c r="G18" s="67">
        <v>519341400</v>
      </c>
      <c r="H18" s="68">
        <f t="shared" si="1"/>
        <v>-15544241</v>
      </c>
      <c r="I18" s="68">
        <v>544033847</v>
      </c>
      <c r="J18" s="43">
        <f t="shared" si="2"/>
        <v>-1.4648861311603574</v>
      </c>
      <c r="K18" s="36">
        <f t="shared" si="3"/>
        <v>-2.906086798467637</v>
      </c>
      <c r="L18" s="89">
        <v>501397536</v>
      </c>
      <c r="M18" s="87">
        <v>519341400</v>
      </c>
      <c r="N18" s="37">
        <f t="shared" si="4"/>
        <v>-1.4866640668932207</v>
      </c>
      <c r="O18" s="36">
        <f t="shared" si="5"/>
        <v>-2.9930679510626343</v>
      </c>
      <c r="P18" s="6"/>
      <c r="Q18" s="38"/>
    </row>
    <row r="19" spans="1:17" ht="16.5">
      <c r="A19" s="44"/>
      <c r="B19" s="45" t="s">
        <v>25</v>
      </c>
      <c r="C19" s="72">
        <f>C11-C18</f>
        <v>2531483</v>
      </c>
      <c r="D19" s="73">
        <v>67756312</v>
      </c>
      <c r="E19" s="74">
        <f t="shared" si="0"/>
        <v>65224829</v>
      </c>
      <c r="F19" s="75">
        <f>F11-F18</f>
        <v>9134593</v>
      </c>
      <c r="G19" s="76">
        <v>74944716</v>
      </c>
      <c r="H19" s="77">
        <f t="shared" si="1"/>
        <v>65810123</v>
      </c>
      <c r="I19" s="77">
        <v>78781613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41260672</v>
      </c>
      <c r="M22" s="85">
        <v>47368582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3178480</v>
      </c>
      <c r="E23" s="65">
        <f t="shared" si="0"/>
        <v>3178480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41260672</v>
      </c>
      <c r="M23" s="85">
        <v>47368582</v>
      </c>
      <c r="N23" s="32">
        <f t="shared" si="4"/>
        <v>7.703413070926232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39384914</v>
      </c>
      <c r="D24" s="64">
        <v>38082192</v>
      </c>
      <c r="E24" s="65">
        <f t="shared" si="0"/>
        <v>-1302722</v>
      </c>
      <c r="F24" s="63">
        <v>39906304</v>
      </c>
      <c r="G24" s="64">
        <v>47368582</v>
      </c>
      <c r="H24" s="65">
        <f t="shared" si="1"/>
        <v>7462278</v>
      </c>
      <c r="I24" s="65">
        <v>48675407</v>
      </c>
      <c r="J24" s="30">
        <f t="shared" si="2"/>
        <v>-3.307667499286656</v>
      </c>
      <c r="K24" s="31">
        <f t="shared" si="3"/>
        <v>18.699496701072594</v>
      </c>
      <c r="L24" s="84">
        <v>41260672</v>
      </c>
      <c r="M24" s="85">
        <v>47368582</v>
      </c>
      <c r="N24" s="32">
        <f t="shared" si="4"/>
        <v>-3.1572970987966458</v>
      </c>
      <c r="O24" s="31">
        <f t="shared" si="5"/>
        <v>15.753644472616893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41260672</v>
      </c>
      <c r="M25" s="85">
        <v>47368582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39384914</v>
      </c>
      <c r="D26" s="67">
        <v>41260672</v>
      </c>
      <c r="E26" s="68">
        <f t="shared" si="0"/>
        <v>1875758</v>
      </c>
      <c r="F26" s="66">
        <f>SUM(F22:F25)</f>
        <v>39906304</v>
      </c>
      <c r="G26" s="67">
        <v>47368582</v>
      </c>
      <c r="H26" s="68">
        <f t="shared" si="1"/>
        <v>7462278</v>
      </c>
      <c r="I26" s="68">
        <v>48675407</v>
      </c>
      <c r="J26" s="43">
        <f t="shared" si="2"/>
        <v>4.7626306864603025</v>
      </c>
      <c r="K26" s="36">
        <f t="shared" si="3"/>
        <v>18.699496701072594</v>
      </c>
      <c r="L26" s="89">
        <v>41260672</v>
      </c>
      <c r="M26" s="87">
        <v>47368582</v>
      </c>
      <c r="N26" s="37">
        <f t="shared" si="4"/>
        <v>4.546115972129586</v>
      </c>
      <c r="O26" s="36">
        <f t="shared" si="5"/>
        <v>15.753644472616893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31262660</v>
      </c>
      <c r="D28" s="64">
        <v>18795012</v>
      </c>
      <c r="E28" s="65">
        <f t="shared" si="0"/>
        <v>-12467648</v>
      </c>
      <c r="F28" s="63">
        <v>31210652</v>
      </c>
      <c r="G28" s="64">
        <v>31739230</v>
      </c>
      <c r="H28" s="65">
        <f t="shared" si="1"/>
        <v>528578</v>
      </c>
      <c r="I28" s="65">
        <v>29653655</v>
      </c>
      <c r="J28" s="30">
        <f t="shared" si="2"/>
        <v>-39.88031728586115</v>
      </c>
      <c r="K28" s="31">
        <f t="shared" si="3"/>
        <v>1.6935820501282703</v>
      </c>
      <c r="L28" s="84">
        <v>41260672</v>
      </c>
      <c r="M28" s="85">
        <v>47368582</v>
      </c>
      <c r="N28" s="32">
        <f t="shared" si="4"/>
        <v>-30.21678367235512</v>
      </c>
      <c r="O28" s="31">
        <f t="shared" si="5"/>
        <v>1.115883097366098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5097396</v>
      </c>
      <c r="H29" s="65">
        <f t="shared" si="1"/>
        <v>5097396</v>
      </c>
      <c r="I29" s="65">
        <v>7826100</v>
      </c>
      <c r="J29" s="30">
        <f t="shared" si="2"/>
        <v>0</v>
      </c>
      <c r="K29" s="31">
        <f t="shared" si="3"/>
        <v>0</v>
      </c>
      <c r="L29" s="84">
        <v>41260672</v>
      </c>
      <c r="M29" s="85">
        <v>47368582</v>
      </c>
      <c r="N29" s="32">
        <f t="shared" si="4"/>
        <v>0</v>
      </c>
      <c r="O29" s="31">
        <f t="shared" si="5"/>
        <v>10.761132769395546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41260672</v>
      </c>
      <c r="M30" s="85">
        <v>47368582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5154977</v>
      </c>
      <c r="D31" s="64">
        <v>6573564</v>
      </c>
      <c r="E31" s="65">
        <f t="shared" si="0"/>
        <v>1418587</v>
      </c>
      <c r="F31" s="63">
        <v>0</v>
      </c>
      <c r="G31" s="64">
        <v>3000000</v>
      </c>
      <c r="H31" s="65">
        <f t="shared" si="1"/>
        <v>3000000</v>
      </c>
      <c r="I31" s="65">
        <v>0</v>
      </c>
      <c r="J31" s="30">
        <f t="shared" si="2"/>
        <v>27.518784273916257</v>
      </c>
      <c r="K31" s="31">
        <f t="shared" si="3"/>
        <v>0</v>
      </c>
      <c r="L31" s="84">
        <v>41260672</v>
      </c>
      <c r="M31" s="85">
        <v>47368582</v>
      </c>
      <c r="N31" s="32">
        <f t="shared" si="4"/>
        <v>3.438109296911112</v>
      </c>
      <c r="O31" s="31">
        <f t="shared" si="5"/>
        <v>6.333311814147191</v>
      </c>
      <c r="P31" s="6"/>
      <c r="Q31" s="33"/>
    </row>
    <row r="32" spans="1:17" ht="12.75">
      <c r="A32" s="7"/>
      <c r="B32" s="29" t="s">
        <v>36</v>
      </c>
      <c r="C32" s="63">
        <v>2967277</v>
      </c>
      <c r="D32" s="64">
        <v>15892096</v>
      </c>
      <c r="E32" s="65">
        <f t="shared" si="0"/>
        <v>12924819</v>
      </c>
      <c r="F32" s="63">
        <v>8695652</v>
      </c>
      <c r="G32" s="64">
        <v>7531956</v>
      </c>
      <c r="H32" s="65">
        <f t="shared" si="1"/>
        <v>-1163696</v>
      </c>
      <c r="I32" s="65">
        <v>11195652</v>
      </c>
      <c r="J32" s="30">
        <f t="shared" si="2"/>
        <v>435.5784444795683</v>
      </c>
      <c r="K32" s="31">
        <f t="shared" si="3"/>
        <v>-13.382504267650086</v>
      </c>
      <c r="L32" s="84">
        <v>41260672</v>
      </c>
      <c r="M32" s="85">
        <v>47368582</v>
      </c>
      <c r="N32" s="32">
        <f t="shared" si="4"/>
        <v>31.324790347573593</v>
      </c>
      <c r="O32" s="31">
        <f t="shared" si="5"/>
        <v>-2.4566832082919436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39384914</v>
      </c>
      <c r="D33" s="82">
        <v>41260672</v>
      </c>
      <c r="E33" s="83">
        <f t="shared" si="0"/>
        <v>1875758</v>
      </c>
      <c r="F33" s="81">
        <f>SUM(F28:F32)</f>
        <v>39906304</v>
      </c>
      <c r="G33" s="82">
        <v>47368582</v>
      </c>
      <c r="H33" s="83">
        <f t="shared" si="1"/>
        <v>7462278</v>
      </c>
      <c r="I33" s="83">
        <v>48675407</v>
      </c>
      <c r="J33" s="58">
        <f t="shared" si="2"/>
        <v>4.7626306864603025</v>
      </c>
      <c r="K33" s="59">
        <f t="shared" si="3"/>
        <v>18.699496701072594</v>
      </c>
      <c r="L33" s="96">
        <v>41260672</v>
      </c>
      <c r="M33" s="97">
        <v>47368582</v>
      </c>
      <c r="N33" s="60">
        <f t="shared" si="4"/>
        <v>4.546115972129586</v>
      </c>
      <c r="O33" s="59">
        <f t="shared" si="5"/>
        <v>15.753644472616893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125669894</v>
      </c>
      <c r="D8" s="64">
        <v>132265746</v>
      </c>
      <c r="E8" s="65">
        <f>($D8-$C8)</f>
        <v>6595852</v>
      </c>
      <c r="F8" s="63">
        <v>132581740</v>
      </c>
      <c r="G8" s="64">
        <v>139540362</v>
      </c>
      <c r="H8" s="65">
        <f>($G8-$F8)</f>
        <v>6958622</v>
      </c>
      <c r="I8" s="65">
        <v>147215082</v>
      </c>
      <c r="J8" s="30">
        <f>IF($C8=0,0,($E8/$C8)*100)</f>
        <v>5.248553802392799</v>
      </c>
      <c r="K8" s="31">
        <f>IF($F8=0,0,($H8/$F8)*100)</f>
        <v>5.248552327039908</v>
      </c>
      <c r="L8" s="84">
        <v>429146836</v>
      </c>
      <c r="M8" s="85">
        <v>454176571</v>
      </c>
      <c r="N8" s="32">
        <f>IF($L8=0,0,($E8/$L8)*100)</f>
        <v>1.5369685726868554</v>
      </c>
      <c r="O8" s="31">
        <f>IF($M8=0,0,($H8/$M8)*100)</f>
        <v>1.5321402389116192</v>
      </c>
      <c r="P8" s="6"/>
      <c r="Q8" s="33"/>
    </row>
    <row r="9" spans="1:17" ht="12.75">
      <c r="A9" s="3"/>
      <c r="B9" s="29" t="s">
        <v>16</v>
      </c>
      <c r="C9" s="63">
        <v>146673837</v>
      </c>
      <c r="D9" s="64">
        <v>147588837</v>
      </c>
      <c r="E9" s="65">
        <f>($D9-$C9)</f>
        <v>915000</v>
      </c>
      <c r="F9" s="63">
        <v>154740899</v>
      </c>
      <c r="G9" s="64">
        <v>155706226</v>
      </c>
      <c r="H9" s="65">
        <f>($G9-$F9)</f>
        <v>965327</v>
      </c>
      <c r="I9" s="65">
        <v>164270068</v>
      </c>
      <c r="J9" s="30">
        <f>IF($C9=0,0,($E9/$C9)*100)</f>
        <v>0.6238331380122005</v>
      </c>
      <c r="K9" s="31">
        <f>IF($F9=0,0,($H9/$F9)*100)</f>
        <v>0.6238344266049534</v>
      </c>
      <c r="L9" s="84">
        <v>429146836</v>
      </c>
      <c r="M9" s="85">
        <v>454176571</v>
      </c>
      <c r="N9" s="32">
        <f>IF($L9=0,0,($E9/$L9)*100)</f>
        <v>0.21321373554295525</v>
      </c>
      <c r="O9" s="31">
        <f>IF($M9=0,0,($H9/$M9)*100)</f>
        <v>0.21254442911367175</v>
      </c>
      <c r="P9" s="6"/>
      <c r="Q9" s="33"/>
    </row>
    <row r="10" spans="1:17" ht="12.75">
      <c r="A10" s="3"/>
      <c r="B10" s="29" t="s">
        <v>17</v>
      </c>
      <c r="C10" s="63">
        <v>140756829</v>
      </c>
      <c r="D10" s="64">
        <v>149292253</v>
      </c>
      <c r="E10" s="65">
        <f aca="true" t="shared" si="0" ref="E10:E33">($D10-$C10)</f>
        <v>8535424</v>
      </c>
      <c r="F10" s="63">
        <v>147733284</v>
      </c>
      <c r="G10" s="64">
        <v>158929983</v>
      </c>
      <c r="H10" s="65">
        <f aca="true" t="shared" si="1" ref="H10:H33">($G10-$F10)</f>
        <v>11196699</v>
      </c>
      <c r="I10" s="65">
        <v>168188961</v>
      </c>
      <c r="J10" s="30">
        <f aca="true" t="shared" si="2" ref="J10:J33">IF($C10=0,0,($E10/$C10)*100)</f>
        <v>6.063950190295918</v>
      </c>
      <c r="K10" s="31">
        <f aca="true" t="shared" si="3" ref="K10:K33">IF($F10=0,0,($H10/$F10)*100)</f>
        <v>7.578995536307173</v>
      </c>
      <c r="L10" s="84">
        <v>429146836</v>
      </c>
      <c r="M10" s="85">
        <v>454176571</v>
      </c>
      <c r="N10" s="32">
        <f aca="true" t="shared" si="4" ref="N10:N33">IF($L10=0,0,($E10/$L10)*100)</f>
        <v>1.988928563369392</v>
      </c>
      <c r="O10" s="31">
        <f aca="true" t="shared" si="5" ref="O10:O33">IF($M10=0,0,($H10/$M10)*100)</f>
        <v>2.465274458201852</v>
      </c>
      <c r="P10" s="6"/>
      <c r="Q10" s="33"/>
    </row>
    <row r="11" spans="1:17" ht="16.5">
      <c r="A11" s="7"/>
      <c r="B11" s="34" t="s">
        <v>18</v>
      </c>
      <c r="C11" s="66">
        <f>SUM(C8:C10)</f>
        <v>413100560</v>
      </c>
      <c r="D11" s="67">
        <v>429146836</v>
      </c>
      <c r="E11" s="68">
        <f t="shared" si="0"/>
        <v>16046276</v>
      </c>
      <c r="F11" s="66">
        <f>SUM(F8:F10)</f>
        <v>435055923</v>
      </c>
      <c r="G11" s="67">
        <v>454176571</v>
      </c>
      <c r="H11" s="68">
        <f t="shared" si="1"/>
        <v>19120648</v>
      </c>
      <c r="I11" s="68">
        <v>479674111</v>
      </c>
      <c r="J11" s="35">
        <f t="shared" si="2"/>
        <v>3.8843510645446715</v>
      </c>
      <c r="K11" s="36">
        <f t="shared" si="3"/>
        <v>4.394986250997438</v>
      </c>
      <c r="L11" s="86">
        <v>429146836</v>
      </c>
      <c r="M11" s="87">
        <v>454176571</v>
      </c>
      <c r="N11" s="37">
        <f t="shared" si="4"/>
        <v>3.7391108715992023</v>
      </c>
      <c r="O11" s="36">
        <f t="shared" si="5"/>
        <v>4.209959126227143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158305939</v>
      </c>
      <c r="D13" s="64">
        <v>159926136</v>
      </c>
      <c r="E13" s="65">
        <f t="shared" si="0"/>
        <v>1620197</v>
      </c>
      <c r="F13" s="63">
        <v>172828056</v>
      </c>
      <c r="G13" s="64">
        <v>163956284</v>
      </c>
      <c r="H13" s="65">
        <f t="shared" si="1"/>
        <v>-8871772</v>
      </c>
      <c r="I13" s="65">
        <v>172152083</v>
      </c>
      <c r="J13" s="30">
        <f t="shared" si="2"/>
        <v>1.0234593915014143</v>
      </c>
      <c r="K13" s="31">
        <f t="shared" si="3"/>
        <v>-5.133293867518825</v>
      </c>
      <c r="L13" s="84">
        <v>429146336</v>
      </c>
      <c r="M13" s="85">
        <v>447752237</v>
      </c>
      <c r="N13" s="32">
        <f t="shared" si="4"/>
        <v>0.3775395160311936</v>
      </c>
      <c r="O13" s="31">
        <f t="shared" si="5"/>
        <v>-1.9814020493659756</v>
      </c>
      <c r="P13" s="6"/>
      <c r="Q13" s="33"/>
    </row>
    <row r="14" spans="1:17" ht="12.75">
      <c r="A14" s="3"/>
      <c r="B14" s="29" t="s">
        <v>21</v>
      </c>
      <c r="C14" s="63">
        <v>20572634</v>
      </c>
      <c r="D14" s="64">
        <v>22779024</v>
      </c>
      <c r="E14" s="65">
        <f t="shared" si="0"/>
        <v>2206390</v>
      </c>
      <c r="F14" s="63">
        <v>32342060</v>
      </c>
      <c r="G14" s="64">
        <v>24031870</v>
      </c>
      <c r="H14" s="65">
        <f t="shared" si="1"/>
        <v>-8310190</v>
      </c>
      <c r="I14" s="65">
        <v>25353623</v>
      </c>
      <c r="J14" s="30">
        <f t="shared" si="2"/>
        <v>10.724878496355887</v>
      </c>
      <c r="K14" s="31">
        <f t="shared" si="3"/>
        <v>-25.694683641054404</v>
      </c>
      <c r="L14" s="84">
        <v>429146336</v>
      </c>
      <c r="M14" s="85">
        <v>447752237</v>
      </c>
      <c r="N14" s="32">
        <f t="shared" si="4"/>
        <v>0.5141346470682672</v>
      </c>
      <c r="O14" s="31">
        <f t="shared" si="5"/>
        <v>-1.8559795604103257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429146336</v>
      </c>
      <c r="M15" s="85">
        <v>447752237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67012000</v>
      </c>
      <c r="D16" s="64">
        <v>63136539</v>
      </c>
      <c r="E16" s="65">
        <f t="shared" si="0"/>
        <v>-3875461</v>
      </c>
      <c r="F16" s="63">
        <v>53833809</v>
      </c>
      <c r="G16" s="64">
        <v>66609047</v>
      </c>
      <c r="H16" s="65">
        <f t="shared" si="1"/>
        <v>12775238</v>
      </c>
      <c r="I16" s="65">
        <v>70272546</v>
      </c>
      <c r="J16" s="30">
        <f t="shared" si="2"/>
        <v>-5.783234346087268</v>
      </c>
      <c r="K16" s="31">
        <f t="shared" si="3"/>
        <v>23.730882576040642</v>
      </c>
      <c r="L16" s="84">
        <v>429146336</v>
      </c>
      <c r="M16" s="85">
        <v>447752237</v>
      </c>
      <c r="N16" s="32">
        <f t="shared" si="4"/>
        <v>-0.9030628191125928</v>
      </c>
      <c r="O16" s="31">
        <f t="shared" si="5"/>
        <v>2.8531935620457882</v>
      </c>
      <c r="P16" s="6"/>
      <c r="Q16" s="33"/>
    </row>
    <row r="17" spans="1:17" ht="12.75">
      <c r="A17" s="3"/>
      <c r="B17" s="29" t="s">
        <v>23</v>
      </c>
      <c r="C17" s="63">
        <v>158483489</v>
      </c>
      <c r="D17" s="64">
        <v>183304637</v>
      </c>
      <c r="E17" s="65">
        <f t="shared" si="0"/>
        <v>24821148</v>
      </c>
      <c r="F17" s="63">
        <v>166602861</v>
      </c>
      <c r="G17" s="64">
        <v>193155036</v>
      </c>
      <c r="H17" s="65">
        <f t="shared" si="1"/>
        <v>26552175</v>
      </c>
      <c r="I17" s="65">
        <v>202966735</v>
      </c>
      <c r="J17" s="42">
        <f t="shared" si="2"/>
        <v>15.661661764652344</v>
      </c>
      <c r="K17" s="31">
        <f t="shared" si="3"/>
        <v>15.937406381034478</v>
      </c>
      <c r="L17" s="88">
        <v>429146336</v>
      </c>
      <c r="M17" s="85">
        <v>447752237</v>
      </c>
      <c r="N17" s="32">
        <f t="shared" si="4"/>
        <v>5.783842460675232</v>
      </c>
      <c r="O17" s="31">
        <f t="shared" si="5"/>
        <v>5.930104376005608</v>
      </c>
      <c r="P17" s="6"/>
      <c r="Q17" s="33"/>
    </row>
    <row r="18" spans="1:17" ht="16.5">
      <c r="A18" s="3"/>
      <c r="B18" s="34" t="s">
        <v>24</v>
      </c>
      <c r="C18" s="66">
        <f>SUM(C13:C17)</f>
        <v>404374062</v>
      </c>
      <c r="D18" s="67">
        <v>429146336</v>
      </c>
      <c r="E18" s="68">
        <f t="shared" si="0"/>
        <v>24772274</v>
      </c>
      <c r="F18" s="66">
        <f>SUM(F13:F17)</f>
        <v>425606786</v>
      </c>
      <c r="G18" s="67">
        <v>447752237</v>
      </c>
      <c r="H18" s="68">
        <f t="shared" si="1"/>
        <v>22145451</v>
      </c>
      <c r="I18" s="68">
        <v>470744987</v>
      </c>
      <c r="J18" s="43">
        <f t="shared" si="2"/>
        <v>6.126078877927635</v>
      </c>
      <c r="K18" s="36">
        <f t="shared" si="3"/>
        <v>5.203265485527291</v>
      </c>
      <c r="L18" s="89">
        <v>429146336</v>
      </c>
      <c r="M18" s="87">
        <v>447752237</v>
      </c>
      <c r="N18" s="37">
        <f t="shared" si="4"/>
        <v>5.7724538046621</v>
      </c>
      <c r="O18" s="36">
        <f t="shared" si="5"/>
        <v>4.945916328275095</v>
      </c>
      <c r="P18" s="6"/>
      <c r="Q18" s="38"/>
    </row>
    <row r="19" spans="1:17" ht="16.5">
      <c r="A19" s="44"/>
      <c r="B19" s="45" t="s">
        <v>25</v>
      </c>
      <c r="C19" s="72">
        <f>C11-C18</f>
        <v>8726498</v>
      </c>
      <c r="D19" s="73">
        <v>500</v>
      </c>
      <c r="E19" s="74">
        <f t="shared" si="0"/>
        <v>-8725998</v>
      </c>
      <c r="F19" s="75">
        <f>F11-F18</f>
        <v>9449137</v>
      </c>
      <c r="G19" s="76">
        <v>6424334</v>
      </c>
      <c r="H19" s="77">
        <f t="shared" si="1"/>
        <v>-3024803</v>
      </c>
      <c r="I19" s="77">
        <v>8929124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44318047</v>
      </c>
      <c r="M22" s="85">
        <v>46185575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4639680</v>
      </c>
      <c r="D23" s="64">
        <v>7588800</v>
      </c>
      <c r="E23" s="65">
        <f t="shared" si="0"/>
        <v>2949120</v>
      </c>
      <c r="F23" s="63">
        <v>5195072</v>
      </c>
      <c r="G23" s="64">
        <v>7352081</v>
      </c>
      <c r="H23" s="65">
        <f t="shared" si="1"/>
        <v>2157009</v>
      </c>
      <c r="I23" s="65">
        <v>7756436</v>
      </c>
      <c r="J23" s="30">
        <f t="shared" si="2"/>
        <v>63.56300434512725</v>
      </c>
      <c r="K23" s="31">
        <f t="shared" si="3"/>
        <v>41.520290767866165</v>
      </c>
      <c r="L23" s="84">
        <v>44318047</v>
      </c>
      <c r="M23" s="85">
        <v>46185575</v>
      </c>
      <c r="N23" s="32">
        <f t="shared" si="4"/>
        <v>6.654444858547129</v>
      </c>
      <c r="O23" s="31">
        <f t="shared" si="5"/>
        <v>4.670308857256838</v>
      </c>
      <c r="P23" s="6"/>
      <c r="Q23" s="33"/>
    </row>
    <row r="24" spans="1:17" ht="12.75">
      <c r="A24" s="7"/>
      <c r="B24" s="29" t="s">
        <v>29</v>
      </c>
      <c r="C24" s="63">
        <v>20545078</v>
      </c>
      <c r="D24" s="64">
        <v>36729247</v>
      </c>
      <c r="E24" s="65">
        <f t="shared" si="0"/>
        <v>16184169</v>
      </c>
      <c r="F24" s="63">
        <v>30299557</v>
      </c>
      <c r="G24" s="64">
        <v>38833494</v>
      </c>
      <c r="H24" s="65">
        <f t="shared" si="1"/>
        <v>8533937</v>
      </c>
      <c r="I24" s="65">
        <v>40883895</v>
      </c>
      <c r="J24" s="30">
        <f t="shared" si="2"/>
        <v>78.77394770659912</v>
      </c>
      <c r="K24" s="31">
        <f t="shared" si="3"/>
        <v>28.165220369393516</v>
      </c>
      <c r="L24" s="84">
        <v>44318047</v>
      </c>
      <c r="M24" s="85">
        <v>46185575</v>
      </c>
      <c r="N24" s="32">
        <f t="shared" si="4"/>
        <v>36.5182360134236</v>
      </c>
      <c r="O24" s="31">
        <f t="shared" si="5"/>
        <v>18.47749432587989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44318047</v>
      </c>
      <c r="M25" s="85">
        <v>46185575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25184758</v>
      </c>
      <c r="D26" s="67">
        <v>44318047</v>
      </c>
      <c r="E26" s="68">
        <f t="shared" si="0"/>
        <v>19133289</v>
      </c>
      <c r="F26" s="66">
        <f>SUM(F22:F25)</f>
        <v>35494629</v>
      </c>
      <c r="G26" s="67">
        <v>46185575</v>
      </c>
      <c r="H26" s="68">
        <f t="shared" si="1"/>
        <v>10690946</v>
      </c>
      <c r="I26" s="68">
        <v>48640331</v>
      </c>
      <c r="J26" s="43">
        <f t="shared" si="2"/>
        <v>75.97170081999597</v>
      </c>
      <c r="K26" s="36">
        <f t="shared" si="3"/>
        <v>30.119897858349216</v>
      </c>
      <c r="L26" s="89">
        <v>44318047</v>
      </c>
      <c r="M26" s="87">
        <v>46185575</v>
      </c>
      <c r="N26" s="37">
        <f t="shared" si="4"/>
        <v>43.172680871970734</v>
      </c>
      <c r="O26" s="36">
        <f t="shared" si="5"/>
        <v>23.147803183136727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19358910</v>
      </c>
      <c r="D28" s="64">
        <v>16548792</v>
      </c>
      <c r="E28" s="65">
        <f t="shared" si="0"/>
        <v>-2810118</v>
      </c>
      <c r="F28" s="63">
        <v>12048150</v>
      </c>
      <c r="G28" s="64">
        <v>17876891</v>
      </c>
      <c r="H28" s="65">
        <f t="shared" si="1"/>
        <v>5828741</v>
      </c>
      <c r="I28" s="65">
        <v>29165056</v>
      </c>
      <c r="J28" s="30">
        <f t="shared" si="2"/>
        <v>-14.515889582626295</v>
      </c>
      <c r="K28" s="31">
        <f t="shared" si="3"/>
        <v>48.37872204446326</v>
      </c>
      <c r="L28" s="84">
        <v>44318047</v>
      </c>
      <c r="M28" s="85">
        <v>46185575</v>
      </c>
      <c r="N28" s="32">
        <f t="shared" si="4"/>
        <v>-6.340798365956875</v>
      </c>
      <c r="O28" s="31">
        <f t="shared" si="5"/>
        <v>12.620262928414336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44318047</v>
      </c>
      <c r="M29" s="85">
        <v>46185575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44318047</v>
      </c>
      <c r="M30" s="85">
        <v>46185575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1426360</v>
      </c>
      <c r="D31" s="64">
        <v>3431008</v>
      </c>
      <c r="E31" s="65">
        <f t="shared" si="0"/>
        <v>2004648</v>
      </c>
      <c r="F31" s="63">
        <v>1504810</v>
      </c>
      <c r="G31" s="64">
        <v>0</v>
      </c>
      <c r="H31" s="65">
        <f t="shared" si="1"/>
        <v>-1504810</v>
      </c>
      <c r="I31" s="65">
        <v>0</v>
      </c>
      <c r="J31" s="30">
        <f t="shared" si="2"/>
        <v>140.5429204408424</v>
      </c>
      <c r="K31" s="31">
        <f t="shared" si="3"/>
        <v>-100</v>
      </c>
      <c r="L31" s="84">
        <v>44318047</v>
      </c>
      <c r="M31" s="85">
        <v>46185575</v>
      </c>
      <c r="N31" s="32">
        <f t="shared" si="4"/>
        <v>4.523322067870003</v>
      </c>
      <c r="O31" s="31">
        <f t="shared" si="5"/>
        <v>-3.258181802435068</v>
      </c>
      <c r="P31" s="6"/>
      <c r="Q31" s="33"/>
    </row>
    <row r="32" spans="1:17" ht="12.75">
      <c r="A32" s="7"/>
      <c r="B32" s="29" t="s">
        <v>36</v>
      </c>
      <c r="C32" s="63">
        <v>4399488</v>
      </c>
      <c r="D32" s="64">
        <v>24338247</v>
      </c>
      <c r="E32" s="65">
        <f t="shared" si="0"/>
        <v>19938759</v>
      </c>
      <c r="F32" s="63">
        <v>21941669</v>
      </c>
      <c r="G32" s="64">
        <v>28308684</v>
      </c>
      <c r="H32" s="65">
        <f t="shared" si="1"/>
        <v>6367015</v>
      </c>
      <c r="I32" s="65">
        <v>19475275</v>
      </c>
      <c r="J32" s="30">
        <f t="shared" si="2"/>
        <v>453.20635037531633</v>
      </c>
      <c r="K32" s="31">
        <f t="shared" si="3"/>
        <v>29.01791563804923</v>
      </c>
      <c r="L32" s="84">
        <v>44318047</v>
      </c>
      <c r="M32" s="85">
        <v>46185575</v>
      </c>
      <c r="N32" s="32">
        <f t="shared" si="4"/>
        <v>44.99015717005761</v>
      </c>
      <c r="O32" s="31">
        <f t="shared" si="5"/>
        <v>13.785722057157457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25184758</v>
      </c>
      <c r="D33" s="82">
        <v>44318047</v>
      </c>
      <c r="E33" s="83">
        <f t="shared" si="0"/>
        <v>19133289</v>
      </c>
      <c r="F33" s="81">
        <f>SUM(F28:F32)</f>
        <v>35494629</v>
      </c>
      <c r="G33" s="82">
        <v>46185575</v>
      </c>
      <c r="H33" s="83">
        <f t="shared" si="1"/>
        <v>10690946</v>
      </c>
      <c r="I33" s="83">
        <v>48640331</v>
      </c>
      <c r="J33" s="58">
        <f t="shared" si="2"/>
        <v>75.97170081999597</v>
      </c>
      <c r="K33" s="59">
        <f t="shared" si="3"/>
        <v>30.119897858349216</v>
      </c>
      <c r="L33" s="96">
        <v>44318047</v>
      </c>
      <c r="M33" s="97">
        <v>46185575</v>
      </c>
      <c r="N33" s="60">
        <f t="shared" si="4"/>
        <v>43.172680871970734</v>
      </c>
      <c r="O33" s="59">
        <f t="shared" si="5"/>
        <v>23.147803183136727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44430161</v>
      </c>
      <c r="D8" s="64">
        <v>46269097</v>
      </c>
      <c r="E8" s="65">
        <f>($D8-$C8)</f>
        <v>1838936</v>
      </c>
      <c r="F8" s="63">
        <v>46829390</v>
      </c>
      <c r="G8" s="64">
        <v>48397473</v>
      </c>
      <c r="H8" s="65">
        <f>($G8-$F8)</f>
        <v>1568083</v>
      </c>
      <c r="I8" s="65">
        <v>50623760</v>
      </c>
      <c r="J8" s="30">
        <f>IF($C8=0,0,($E8/$C8)*100)</f>
        <v>4.138936160956068</v>
      </c>
      <c r="K8" s="31">
        <f>IF($F8=0,0,($H8/$F8)*100)</f>
        <v>3.348501870299827</v>
      </c>
      <c r="L8" s="84">
        <v>220223723</v>
      </c>
      <c r="M8" s="85">
        <v>233086792</v>
      </c>
      <c r="N8" s="32">
        <f>IF($L8=0,0,($E8/$L8)*100)</f>
        <v>0.8350308381626987</v>
      </c>
      <c r="O8" s="31">
        <f>IF($M8=0,0,($H8/$M8)*100)</f>
        <v>0.6727463991181448</v>
      </c>
      <c r="P8" s="6"/>
      <c r="Q8" s="33"/>
    </row>
    <row r="9" spans="1:17" ht="12.75">
      <c r="A9" s="3"/>
      <c r="B9" s="29" t="s">
        <v>16</v>
      </c>
      <c r="C9" s="63">
        <v>56825226</v>
      </c>
      <c r="D9" s="64">
        <v>62473686</v>
      </c>
      <c r="E9" s="65">
        <f>($D9-$C9)</f>
        <v>5648460</v>
      </c>
      <c r="F9" s="63">
        <v>62321008</v>
      </c>
      <c r="G9" s="64">
        <v>65539925</v>
      </c>
      <c r="H9" s="65">
        <f>($G9-$F9)</f>
        <v>3218917</v>
      </c>
      <c r="I9" s="65">
        <v>69904464</v>
      </c>
      <c r="J9" s="30">
        <f>IF($C9=0,0,($E9/$C9)*100)</f>
        <v>9.940057255557594</v>
      </c>
      <c r="K9" s="31">
        <f>IF($F9=0,0,($H9/$F9)*100)</f>
        <v>5.165059268617735</v>
      </c>
      <c r="L9" s="84">
        <v>220223723</v>
      </c>
      <c r="M9" s="85">
        <v>233086792</v>
      </c>
      <c r="N9" s="32">
        <f>IF($L9=0,0,($E9/$L9)*100)</f>
        <v>2.5648735399864253</v>
      </c>
      <c r="O9" s="31">
        <f>IF($M9=0,0,($H9/$M9)*100)</f>
        <v>1.3809950243770142</v>
      </c>
      <c r="P9" s="6"/>
      <c r="Q9" s="33"/>
    </row>
    <row r="10" spans="1:17" ht="12.75">
      <c r="A10" s="3"/>
      <c r="B10" s="29" t="s">
        <v>17</v>
      </c>
      <c r="C10" s="63">
        <v>115573814</v>
      </c>
      <c r="D10" s="64">
        <v>111480940</v>
      </c>
      <c r="E10" s="65">
        <f aca="true" t="shared" si="0" ref="E10:E33">($D10-$C10)</f>
        <v>-4092874</v>
      </c>
      <c r="F10" s="63">
        <v>125026469</v>
      </c>
      <c r="G10" s="64">
        <v>119149394</v>
      </c>
      <c r="H10" s="65">
        <f aca="true" t="shared" si="1" ref="H10:H33">($G10-$F10)</f>
        <v>-5877075</v>
      </c>
      <c r="I10" s="65">
        <v>127489924</v>
      </c>
      <c r="J10" s="30">
        <f aca="true" t="shared" si="2" ref="J10:J33">IF($C10=0,0,($E10/$C10)*100)</f>
        <v>-3.5413506384759437</v>
      </c>
      <c r="K10" s="31">
        <f aca="true" t="shared" si="3" ref="K10:K33">IF($F10=0,0,($H10/$F10)*100)</f>
        <v>-4.7006646248643555</v>
      </c>
      <c r="L10" s="84">
        <v>220223723</v>
      </c>
      <c r="M10" s="85">
        <v>233086792</v>
      </c>
      <c r="N10" s="32">
        <f aca="true" t="shared" si="4" ref="N10:N33">IF($L10=0,0,($E10/$L10)*100)</f>
        <v>-1.8585073144004562</v>
      </c>
      <c r="O10" s="31">
        <f aca="true" t="shared" si="5" ref="O10:O33">IF($M10=0,0,($H10/$M10)*100)</f>
        <v>-2.5214105653828724</v>
      </c>
      <c r="P10" s="6"/>
      <c r="Q10" s="33"/>
    </row>
    <row r="11" spans="1:17" ht="16.5">
      <c r="A11" s="7"/>
      <c r="B11" s="34" t="s">
        <v>18</v>
      </c>
      <c r="C11" s="66">
        <f>SUM(C8:C10)</f>
        <v>216829201</v>
      </c>
      <c r="D11" s="67">
        <v>220223723</v>
      </c>
      <c r="E11" s="68">
        <f t="shared" si="0"/>
        <v>3394522</v>
      </c>
      <c r="F11" s="66">
        <f>SUM(F8:F10)</f>
        <v>234176867</v>
      </c>
      <c r="G11" s="67">
        <v>233086792</v>
      </c>
      <c r="H11" s="68">
        <f t="shared" si="1"/>
        <v>-1090075</v>
      </c>
      <c r="I11" s="68">
        <v>248018148</v>
      </c>
      <c r="J11" s="35">
        <f t="shared" si="2"/>
        <v>1.5655280674119163</v>
      </c>
      <c r="K11" s="36">
        <f t="shared" si="3"/>
        <v>-0.4654921786104518</v>
      </c>
      <c r="L11" s="86">
        <v>220223723</v>
      </c>
      <c r="M11" s="87">
        <v>233086792</v>
      </c>
      <c r="N11" s="37">
        <f t="shared" si="4"/>
        <v>1.541397063748668</v>
      </c>
      <c r="O11" s="36">
        <f t="shared" si="5"/>
        <v>-0.46766914188771364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87150171</v>
      </c>
      <c r="D13" s="64">
        <v>85492509</v>
      </c>
      <c r="E13" s="65">
        <f t="shared" si="0"/>
        <v>-1657662</v>
      </c>
      <c r="F13" s="63">
        <v>92727782</v>
      </c>
      <c r="G13" s="64">
        <v>90835787</v>
      </c>
      <c r="H13" s="65">
        <f t="shared" si="1"/>
        <v>-1891995</v>
      </c>
      <c r="I13" s="65">
        <v>96513018</v>
      </c>
      <c r="J13" s="30">
        <f t="shared" si="2"/>
        <v>-1.9020754417108372</v>
      </c>
      <c r="K13" s="31">
        <f t="shared" si="3"/>
        <v>-2.0403755586432553</v>
      </c>
      <c r="L13" s="84">
        <v>221748897</v>
      </c>
      <c r="M13" s="85">
        <v>231309264</v>
      </c>
      <c r="N13" s="32">
        <f t="shared" si="4"/>
        <v>-0.7475401331984979</v>
      </c>
      <c r="O13" s="31">
        <f t="shared" si="5"/>
        <v>-0.8179503783298536</v>
      </c>
      <c r="P13" s="6"/>
      <c r="Q13" s="33"/>
    </row>
    <row r="14" spans="1:17" ht="12.75">
      <c r="A14" s="3"/>
      <c r="B14" s="29" t="s">
        <v>21</v>
      </c>
      <c r="C14" s="63">
        <v>14450351</v>
      </c>
      <c r="D14" s="64">
        <v>18704657</v>
      </c>
      <c r="E14" s="65">
        <f t="shared" si="0"/>
        <v>4254306</v>
      </c>
      <c r="F14" s="63">
        <v>15500668</v>
      </c>
      <c r="G14" s="64">
        <v>19335071</v>
      </c>
      <c r="H14" s="65">
        <f t="shared" si="1"/>
        <v>3834403</v>
      </c>
      <c r="I14" s="65">
        <v>19994483</v>
      </c>
      <c r="J14" s="30">
        <f t="shared" si="2"/>
        <v>29.440848876266053</v>
      </c>
      <c r="K14" s="31">
        <f t="shared" si="3"/>
        <v>24.737017785298026</v>
      </c>
      <c r="L14" s="84">
        <v>221748897</v>
      </c>
      <c r="M14" s="85">
        <v>231309264</v>
      </c>
      <c r="N14" s="32">
        <f t="shared" si="4"/>
        <v>1.9185240862776423</v>
      </c>
      <c r="O14" s="31">
        <f t="shared" si="5"/>
        <v>1.6576953874186378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221748897</v>
      </c>
      <c r="M15" s="85">
        <v>231309264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33099514</v>
      </c>
      <c r="D16" s="64">
        <v>33442396</v>
      </c>
      <c r="E16" s="65">
        <f t="shared" si="0"/>
        <v>342882</v>
      </c>
      <c r="F16" s="63">
        <v>37167059</v>
      </c>
      <c r="G16" s="64">
        <v>35356015</v>
      </c>
      <c r="H16" s="65">
        <f t="shared" si="1"/>
        <v>-1811044</v>
      </c>
      <c r="I16" s="65">
        <v>37381002</v>
      </c>
      <c r="J16" s="30">
        <f t="shared" si="2"/>
        <v>1.0359124910414093</v>
      </c>
      <c r="K16" s="31">
        <f t="shared" si="3"/>
        <v>-4.872712688943185</v>
      </c>
      <c r="L16" s="84">
        <v>221748897</v>
      </c>
      <c r="M16" s="85">
        <v>231309264</v>
      </c>
      <c r="N16" s="32">
        <f t="shared" si="4"/>
        <v>0.15462624826494628</v>
      </c>
      <c r="O16" s="31">
        <f t="shared" si="5"/>
        <v>-0.782953509376088</v>
      </c>
      <c r="P16" s="6"/>
      <c r="Q16" s="33"/>
    </row>
    <row r="17" spans="1:17" ht="12.75">
      <c r="A17" s="3"/>
      <c r="B17" s="29" t="s">
        <v>23</v>
      </c>
      <c r="C17" s="63">
        <v>117861546</v>
      </c>
      <c r="D17" s="64">
        <v>84109335</v>
      </c>
      <c r="E17" s="65">
        <f t="shared" si="0"/>
        <v>-33752211</v>
      </c>
      <c r="F17" s="63">
        <v>116779273</v>
      </c>
      <c r="G17" s="64">
        <v>85782391</v>
      </c>
      <c r="H17" s="65">
        <f t="shared" si="1"/>
        <v>-30996882</v>
      </c>
      <c r="I17" s="65">
        <v>89670822</v>
      </c>
      <c r="J17" s="42">
        <f t="shared" si="2"/>
        <v>-28.637169751701713</v>
      </c>
      <c r="K17" s="31">
        <f t="shared" si="3"/>
        <v>-26.543136640352266</v>
      </c>
      <c r="L17" s="88">
        <v>221748897</v>
      </c>
      <c r="M17" s="85">
        <v>231309264</v>
      </c>
      <c r="N17" s="32">
        <f t="shared" si="4"/>
        <v>-15.220914943265761</v>
      </c>
      <c r="O17" s="31">
        <f t="shared" si="5"/>
        <v>-13.400622812928061</v>
      </c>
      <c r="P17" s="6"/>
      <c r="Q17" s="33"/>
    </row>
    <row r="18" spans="1:17" ht="16.5">
      <c r="A18" s="3"/>
      <c r="B18" s="34" t="s">
        <v>24</v>
      </c>
      <c r="C18" s="66">
        <f>SUM(C13:C17)</f>
        <v>252561582</v>
      </c>
      <c r="D18" s="67">
        <v>221748897</v>
      </c>
      <c r="E18" s="68">
        <f t="shared" si="0"/>
        <v>-30812685</v>
      </c>
      <c r="F18" s="66">
        <f>SUM(F13:F17)</f>
        <v>262174782</v>
      </c>
      <c r="G18" s="67">
        <v>231309264</v>
      </c>
      <c r="H18" s="68">
        <f t="shared" si="1"/>
        <v>-30865518</v>
      </c>
      <c r="I18" s="68">
        <v>243559325</v>
      </c>
      <c r="J18" s="43">
        <f t="shared" si="2"/>
        <v>-12.200068100618724</v>
      </c>
      <c r="K18" s="36">
        <f t="shared" si="3"/>
        <v>-11.77287829307702</v>
      </c>
      <c r="L18" s="89">
        <v>221748897</v>
      </c>
      <c r="M18" s="87">
        <v>231309264</v>
      </c>
      <c r="N18" s="37">
        <f t="shared" si="4"/>
        <v>-13.895304741921672</v>
      </c>
      <c r="O18" s="36">
        <f t="shared" si="5"/>
        <v>-13.343831313215368</v>
      </c>
      <c r="P18" s="6"/>
      <c r="Q18" s="38"/>
    </row>
    <row r="19" spans="1:17" ht="16.5">
      <c r="A19" s="44"/>
      <c r="B19" s="45" t="s">
        <v>25</v>
      </c>
      <c r="C19" s="72">
        <f>C11-C18</f>
        <v>-35732381</v>
      </c>
      <c r="D19" s="73">
        <v>-1525174</v>
      </c>
      <c r="E19" s="74">
        <f t="shared" si="0"/>
        <v>34207207</v>
      </c>
      <c r="F19" s="75">
        <f>F11-F18</f>
        <v>-27997915</v>
      </c>
      <c r="G19" s="76">
        <v>1777528</v>
      </c>
      <c r="H19" s="77">
        <f t="shared" si="1"/>
        <v>29775443</v>
      </c>
      <c r="I19" s="77">
        <v>4458823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45940000</v>
      </c>
      <c r="M22" s="85">
        <v>46212900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1025000</v>
      </c>
      <c r="E23" s="65">
        <f t="shared" si="0"/>
        <v>1025000</v>
      </c>
      <c r="F23" s="63">
        <v>0</v>
      </c>
      <c r="G23" s="64">
        <v>5200000</v>
      </c>
      <c r="H23" s="65">
        <f t="shared" si="1"/>
        <v>5200000</v>
      </c>
      <c r="I23" s="65">
        <v>11718525</v>
      </c>
      <c r="J23" s="30">
        <f t="shared" si="2"/>
        <v>0</v>
      </c>
      <c r="K23" s="31">
        <f t="shared" si="3"/>
        <v>0</v>
      </c>
      <c r="L23" s="84">
        <v>45940000</v>
      </c>
      <c r="M23" s="85">
        <v>46212900</v>
      </c>
      <c r="N23" s="32">
        <f t="shared" si="4"/>
        <v>2.2311710927296473</v>
      </c>
      <c r="O23" s="31">
        <f t="shared" si="5"/>
        <v>11.25226938798474</v>
      </c>
      <c r="P23" s="6"/>
      <c r="Q23" s="33"/>
    </row>
    <row r="24" spans="1:17" ht="12.75">
      <c r="A24" s="7"/>
      <c r="B24" s="29" t="s">
        <v>29</v>
      </c>
      <c r="C24" s="63">
        <v>37278200</v>
      </c>
      <c r="D24" s="64">
        <v>44915000</v>
      </c>
      <c r="E24" s="65">
        <f t="shared" si="0"/>
        <v>7636800</v>
      </c>
      <c r="F24" s="63">
        <v>33213701</v>
      </c>
      <c r="G24" s="64">
        <v>41012900</v>
      </c>
      <c r="H24" s="65">
        <f t="shared" si="1"/>
        <v>7799199</v>
      </c>
      <c r="I24" s="65">
        <v>28785000</v>
      </c>
      <c r="J24" s="30">
        <f t="shared" si="2"/>
        <v>20.485967670112828</v>
      </c>
      <c r="K24" s="31">
        <f t="shared" si="3"/>
        <v>23.48187273679618</v>
      </c>
      <c r="L24" s="84">
        <v>45940000</v>
      </c>
      <c r="M24" s="85">
        <v>46212900</v>
      </c>
      <c r="N24" s="32">
        <f t="shared" si="4"/>
        <v>16.623421854592948</v>
      </c>
      <c r="O24" s="31">
        <f t="shared" si="5"/>
        <v>16.876670799711768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45940000</v>
      </c>
      <c r="M25" s="85">
        <v>46212900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37278200</v>
      </c>
      <c r="D26" s="67">
        <v>45940000</v>
      </c>
      <c r="E26" s="68">
        <f t="shared" si="0"/>
        <v>8661800</v>
      </c>
      <c r="F26" s="66">
        <f>SUM(F22:F25)</f>
        <v>33213701</v>
      </c>
      <c r="G26" s="67">
        <v>46212900</v>
      </c>
      <c r="H26" s="68">
        <f t="shared" si="1"/>
        <v>12999199</v>
      </c>
      <c r="I26" s="68">
        <v>40503525</v>
      </c>
      <c r="J26" s="43">
        <f t="shared" si="2"/>
        <v>23.235563948903113</v>
      </c>
      <c r="K26" s="36">
        <f t="shared" si="3"/>
        <v>39.13806233156612</v>
      </c>
      <c r="L26" s="89">
        <v>45940000</v>
      </c>
      <c r="M26" s="87">
        <v>46212900</v>
      </c>
      <c r="N26" s="37">
        <f t="shared" si="4"/>
        <v>18.854592947322597</v>
      </c>
      <c r="O26" s="36">
        <f t="shared" si="5"/>
        <v>28.12894018769651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5982680</v>
      </c>
      <c r="D28" s="64">
        <v>16660000</v>
      </c>
      <c r="E28" s="65">
        <f t="shared" si="0"/>
        <v>10677320</v>
      </c>
      <c r="F28" s="63">
        <v>6381436</v>
      </c>
      <c r="G28" s="64">
        <v>17000000</v>
      </c>
      <c r="H28" s="65">
        <f t="shared" si="1"/>
        <v>10618564</v>
      </c>
      <c r="I28" s="65">
        <v>12727000</v>
      </c>
      <c r="J28" s="30">
        <f t="shared" si="2"/>
        <v>178.47051822928853</v>
      </c>
      <c r="K28" s="31">
        <f t="shared" si="3"/>
        <v>166.39771988624503</v>
      </c>
      <c r="L28" s="84">
        <v>45940000</v>
      </c>
      <c r="M28" s="85">
        <v>45712900</v>
      </c>
      <c r="N28" s="32">
        <f t="shared" si="4"/>
        <v>23.24188071397475</v>
      </c>
      <c r="O28" s="31">
        <f t="shared" si="5"/>
        <v>23.228812873390225</v>
      </c>
      <c r="P28" s="6"/>
      <c r="Q28" s="33"/>
    </row>
    <row r="29" spans="1:17" ht="12.75">
      <c r="A29" s="7"/>
      <c r="B29" s="29" t="s">
        <v>33</v>
      </c>
      <c r="C29" s="63">
        <v>4500000</v>
      </c>
      <c r="D29" s="64">
        <v>500000</v>
      </c>
      <c r="E29" s="65">
        <f t="shared" si="0"/>
        <v>-4000000</v>
      </c>
      <c r="F29" s="63">
        <v>6000000</v>
      </c>
      <c r="G29" s="64">
        <v>5500000</v>
      </c>
      <c r="H29" s="65">
        <f t="shared" si="1"/>
        <v>-500000</v>
      </c>
      <c r="I29" s="65">
        <v>0</v>
      </c>
      <c r="J29" s="30">
        <f t="shared" si="2"/>
        <v>-88.88888888888889</v>
      </c>
      <c r="K29" s="31">
        <f t="shared" si="3"/>
        <v>-8.333333333333332</v>
      </c>
      <c r="L29" s="84">
        <v>45940000</v>
      </c>
      <c r="M29" s="85">
        <v>45712900</v>
      </c>
      <c r="N29" s="32">
        <f t="shared" si="4"/>
        <v>-8.707009142359599</v>
      </c>
      <c r="O29" s="31">
        <f t="shared" si="5"/>
        <v>-1.093783155301895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45940000</v>
      </c>
      <c r="M30" s="85">
        <v>45712900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12665000</v>
      </c>
      <c r="D31" s="64">
        <v>19215000</v>
      </c>
      <c r="E31" s="65">
        <f t="shared" si="0"/>
        <v>6550000</v>
      </c>
      <c r="F31" s="63">
        <v>5759920</v>
      </c>
      <c r="G31" s="64">
        <v>7950000</v>
      </c>
      <c r="H31" s="65">
        <f t="shared" si="1"/>
        <v>2190080</v>
      </c>
      <c r="I31" s="65">
        <v>3250000</v>
      </c>
      <c r="J31" s="30">
        <f t="shared" si="2"/>
        <v>51.71733122779313</v>
      </c>
      <c r="K31" s="31">
        <f t="shared" si="3"/>
        <v>38.02275031597661</v>
      </c>
      <c r="L31" s="84">
        <v>45940000</v>
      </c>
      <c r="M31" s="85">
        <v>45712900</v>
      </c>
      <c r="N31" s="32">
        <f t="shared" si="4"/>
        <v>14.257727470613842</v>
      </c>
      <c r="O31" s="31">
        <f t="shared" si="5"/>
        <v>4.790945225527149</v>
      </c>
      <c r="P31" s="6"/>
      <c r="Q31" s="33"/>
    </row>
    <row r="32" spans="1:17" ht="12.75">
      <c r="A32" s="7"/>
      <c r="B32" s="29" t="s">
        <v>36</v>
      </c>
      <c r="C32" s="63">
        <v>14130520</v>
      </c>
      <c r="D32" s="64">
        <v>9565000</v>
      </c>
      <c r="E32" s="65">
        <f t="shared" si="0"/>
        <v>-4565520</v>
      </c>
      <c r="F32" s="63">
        <v>15072345</v>
      </c>
      <c r="G32" s="64">
        <v>15262900</v>
      </c>
      <c r="H32" s="65">
        <f t="shared" si="1"/>
        <v>190555</v>
      </c>
      <c r="I32" s="65">
        <v>24526525</v>
      </c>
      <c r="J32" s="30">
        <f t="shared" si="2"/>
        <v>-32.30963899417714</v>
      </c>
      <c r="K32" s="31">
        <f t="shared" si="3"/>
        <v>1.2642690968127388</v>
      </c>
      <c r="L32" s="84">
        <v>45940000</v>
      </c>
      <c r="M32" s="85">
        <v>45712900</v>
      </c>
      <c r="N32" s="32">
        <f t="shared" si="4"/>
        <v>-9.9380060949064</v>
      </c>
      <c r="O32" s="31">
        <f t="shared" si="5"/>
        <v>0.4168516983171052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37278200</v>
      </c>
      <c r="D33" s="82">
        <v>45940000</v>
      </c>
      <c r="E33" s="83">
        <f t="shared" si="0"/>
        <v>8661800</v>
      </c>
      <c r="F33" s="81">
        <f>SUM(F28:F32)</f>
        <v>33213701</v>
      </c>
      <c r="G33" s="82">
        <v>45712900</v>
      </c>
      <c r="H33" s="83">
        <f t="shared" si="1"/>
        <v>12499199</v>
      </c>
      <c r="I33" s="83">
        <v>40503525</v>
      </c>
      <c r="J33" s="58">
        <f t="shared" si="2"/>
        <v>23.235563948903113</v>
      </c>
      <c r="K33" s="59">
        <f t="shared" si="3"/>
        <v>37.63265948591516</v>
      </c>
      <c r="L33" s="96">
        <v>45940000</v>
      </c>
      <c r="M33" s="97">
        <v>45712900</v>
      </c>
      <c r="N33" s="60">
        <f t="shared" si="4"/>
        <v>18.854592947322597</v>
      </c>
      <c r="O33" s="59">
        <f t="shared" si="5"/>
        <v>27.342826641932582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209503573</v>
      </c>
      <c r="D8" s="64">
        <v>205650016</v>
      </c>
      <c r="E8" s="65">
        <f>($D8-$C8)</f>
        <v>-3853557</v>
      </c>
      <c r="F8" s="63">
        <v>223121304</v>
      </c>
      <c r="G8" s="64">
        <v>216446643</v>
      </c>
      <c r="H8" s="65">
        <f>($G8-$F8)</f>
        <v>-6674661</v>
      </c>
      <c r="I8" s="65">
        <v>227810089</v>
      </c>
      <c r="J8" s="30">
        <f>IF($C8=0,0,($E8/$C8)*100)</f>
        <v>-1.839375312229162</v>
      </c>
      <c r="K8" s="31">
        <f>IF($F8=0,0,($H8/$F8)*100)</f>
        <v>-2.9914942591049036</v>
      </c>
      <c r="L8" s="84">
        <v>906005337</v>
      </c>
      <c r="M8" s="85">
        <v>951681505</v>
      </c>
      <c r="N8" s="32">
        <f>IF($L8=0,0,($E8/$L8)*100)</f>
        <v>-0.42533491168606663</v>
      </c>
      <c r="O8" s="31">
        <f>IF($M8=0,0,($H8/$M8)*100)</f>
        <v>-0.7013544935918451</v>
      </c>
      <c r="P8" s="6"/>
      <c r="Q8" s="33"/>
    </row>
    <row r="9" spans="1:17" ht="12.75">
      <c r="A9" s="3"/>
      <c r="B9" s="29" t="s">
        <v>16</v>
      </c>
      <c r="C9" s="63">
        <v>501149014</v>
      </c>
      <c r="D9" s="64">
        <v>481715540</v>
      </c>
      <c r="E9" s="65">
        <f>($D9-$C9)</f>
        <v>-19433474</v>
      </c>
      <c r="F9" s="63">
        <v>554628517</v>
      </c>
      <c r="G9" s="64">
        <v>511835446</v>
      </c>
      <c r="H9" s="65">
        <f>($G9-$F9)</f>
        <v>-42793071</v>
      </c>
      <c r="I9" s="65">
        <v>543902442</v>
      </c>
      <c r="J9" s="30">
        <f>IF($C9=0,0,($E9/$C9)*100)</f>
        <v>-3.877783544836028</v>
      </c>
      <c r="K9" s="31">
        <f>IF($F9=0,0,($H9/$F9)*100)</f>
        <v>-7.7156276116974345</v>
      </c>
      <c r="L9" s="84">
        <v>906005337</v>
      </c>
      <c r="M9" s="85">
        <v>951681505</v>
      </c>
      <c r="N9" s="32">
        <f>IF($L9=0,0,($E9/$L9)*100)</f>
        <v>-2.1449624197964297</v>
      </c>
      <c r="O9" s="31">
        <f>IF($M9=0,0,($H9/$M9)*100)</f>
        <v>-4.496574828361301</v>
      </c>
      <c r="P9" s="6"/>
      <c r="Q9" s="33"/>
    </row>
    <row r="10" spans="1:17" ht="12.75">
      <c r="A10" s="3"/>
      <c r="B10" s="29" t="s">
        <v>17</v>
      </c>
      <c r="C10" s="63">
        <v>200641789</v>
      </c>
      <c r="D10" s="64">
        <v>218639781</v>
      </c>
      <c r="E10" s="65">
        <f aca="true" t="shared" si="0" ref="E10:E33">($D10-$C10)</f>
        <v>17997992</v>
      </c>
      <c r="F10" s="63">
        <v>217223498</v>
      </c>
      <c r="G10" s="64">
        <v>223399416</v>
      </c>
      <c r="H10" s="65">
        <f aca="true" t="shared" si="1" ref="H10:H33">($G10-$F10)</f>
        <v>6175918</v>
      </c>
      <c r="I10" s="65">
        <v>240082627</v>
      </c>
      <c r="J10" s="30">
        <f aca="true" t="shared" si="2" ref="J10:J33">IF($C10=0,0,($E10/$C10)*100)</f>
        <v>8.97021108598668</v>
      </c>
      <c r="K10" s="31">
        <f aca="true" t="shared" si="3" ref="K10:K33">IF($F10=0,0,($H10/$F10)*100)</f>
        <v>2.8431169080980365</v>
      </c>
      <c r="L10" s="84">
        <v>906005337</v>
      </c>
      <c r="M10" s="85">
        <v>951681505</v>
      </c>
      <c r="N10" s="32">
        <f aca="true" t="shared" si="4" ref="N10:N33">IF($L10=0,0,($E10/$L10)*100)</f>
        <v>1.9865216312737903</v>
      </c>
      <c r="O10" s="31">
        <f aca="true" t="shared" si="5" ref="O10:O33">IF($M10=0,0,($H10/$M10)*100)</f>
        <v>0.6489479902207409</v>
      </c>
      <c r="P10" s="6"/>
      <c r="Q10" s="33"/>
    </row>
    <row r="11" spans="1:17" ht="16.5">
      <c r="A11" s="7"/>
      <c r="B11" s="34" t="s">
        <v>18</v>
      </c>
      <c r="C11" s="66">
        <f>SUM(C8:C10)</f>
        <v>911294376</v>
      </c>
      <c r="D11" s="67">
        <v>906005337</v>
      </c>
      <c r="E11" s="68">
        <f t="shared" si="0"/>
        <v>-5289039</v>
      </c>
      <c r="F11" s="66">
        <f>SUM(F8:F10)</f>
        <v>994973319</v>
      </c>
      <c r="G11" s="67">
        <v>951681505</v>
      </c>
      <c r="H11" s="68">
        <f t="shared" si="1"/>
        <v>-43291814</v>
      </c>
      <c r="I11" s="68">
        <v>1011795158</v>
      </c>
      <c r="J11" s="35">
        <f t="shared" si="2"/>
        <v>-0.5803875387902098</v>
      </c>
      <c r="K11" s="36">
        <f t="shared" si="3"/>
        <v>-4.351052754209583</v>
      </c>
      <c r="L11" s="86">
        <v>906005337</v>
      </c>
      <c r="M11" s="87">
        <v>951681505</v>
      </c>
      <c r="N11" s="37">
        <f t="shared" si="4"/>
        <v>-0.5837757002087064</v>
      </c>
      <c r="O11" s="36">
        <f t="shared" si="5"/>
        <v>-4.5489813317324055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310289218</v>
      </c>
      <c r="D13" s="64">
        <v>336973762</v>
      </c>
      <c r="E13" s="65">
        <f t="shared" si="0"/>
        <v>26684544</v>
      </c>
      <c r="F13" s="63">
        <v>330923513</v>
      </c>
      <c r="G13" s="64">
        <v>353568570</v>
      </c>
      <c r="H13" s="65">
        <f t="shared" si="1"/>
        <v>22645057</v>
      </c>
      <c r="I13" s="65">
        <v>369832730</v>
      </c>
      <c r="J13" s="30">
        <f t="shared" si="2"/>
        <v>8.599894051104283</v>
      </c>
      <c r="K13" s="31">
        <f t="shared" si="3"/>
        <v>6.84298821643417</v>
      </c>
      <c r="L13" s="84">
        <v>996341838</v>
      </c>
      <c r="M13" s="85">
        <v>976683818</v>
      </c>
      <c r="N13" s="32">
        <f t="shared" si="4"/>
        <v>2.678251879251105</v>
      </c>
      <c r="O13" s="31">
        <f t="shared" si="5"/>
        <v>2.318565802223622</v>
      </c>
      <c r="P13" s="6"/>
      <c r="Q13" s="33"/>
    </row>
    <row r="14" spans="1:17" ht="12.75">
      <c r="A14" s="3"/>
      <c r="B14" s="29" t="s">
        <v>21</v>
      </c>
      <c r="C14" s="63">
        <v>28781927</v>
      </c>
      <c r="D14" s="64">
        <v>89572520</v>
      </c>
      <c r="E14" s="65">
        <f t="shared" si="0"/>
        <v>60790593</v>
      </c>
      <c r="F14" s="63">
        <v>31484997</v>
      </c>
      <c r="G14" s="64">
        <v>29519459</v>
      </c>
      <c r="H14" s="65">
        <f t="shared" si="1"/>
        <v>-1965538</v>
      </c>
      <c r="I14" s="65">
        <v>31379627</v>
      </c>
      <c r="J14" s="30">
        <f t="shared" si="2"/>
        <v>211.21099014669866</v>
      </c>
      <c r="K14" s="31">
        <f t="shared" si="3"/>
        <v>-6.24277651987707</v>
      </c>
      <c r="L14" s="84">
        <v>996341838</v>
      </c>
      <c r="M14" s="85">
        <v>976683818</v>
      </c>
      <c r="N14" s="32">
        <f t="shared" si="4"/>
        <v>6.101379133293006</v>
      </c>
      <c r="O14" s="31">
        <f t="shared" si="5"/>
        <v>-0.20124609047223918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996341838</v>
      </c>
      <c r="M15" s="85">
        <v>976683818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310885182</v>
      </c>
      <c r="D16" s="64">
        <v>279743740</v>
      </c>
      <c r="E16" s="65">
        <f t="shared" si="0"/>
        <v>-31141442</v>
      </c>
      <c r="F16" s="63">
        <v>356044411</v>
      </c>
      <c r="G16" s="64">
        <v>295062530</v>
      </c>
      <c r="H16" s="65">
        <f t="shared" si="1"/>
        <v>-60981881</v>
      </c>
      <c r="I16" s="65">
        <v>320817863</v>
      </c>
      <c r="J16" s="30">
        <f t="shared" si="2"/>
        <v>-10.017023583967408</v>
      </c>
      <c r="K16" s="31">
        <f t="shared" si="3"/>
        <v>-17.127605185185732</v>
      </c>
      <c r="L16" s="84">
        <v>996341838</v>
      </c>
      <c r="M16" s="85">
        <v>976683818</v>
      </c>
      <c r="N16" s="32">
        <f t="shared" si="4"/>
        <v>-3.125578070927099</v>
      </c>
      <c r="O16" s="31">
        <f t="shared" si="5"/>
        <v>-6.24376895328064</v>
      </c>
      <c r="P16" s="6"/>
      <c r="Q16" s="33"/>
    </row>
    <row r="17" spans="1:17" ht="12.75">
      <c r="A17" s="3"/>
      <c r="B17" s="29" t="s">
        <v>23</v>
      </c>
      <c r="C17" s="63">
        <v>331772862</v>
      </c>
      <c r="D17" s="64">
        <v>290051816</v>
      </c>
      <c r="E17" s="65">
        <f t="shared" si="0"/>
        <v>-41721046</v>
      </c>
      <c r="F17" s="63">
        <v>340590175</v>
      </c>
      <c r="G17" s="64">
        <v>298533259</v>
      </c>
      <c r="H17" s="65">
        <f t="shared" si="1"/>
        <v>-42056916</v>
      </c>
      <c r="I17" s="65">
        <v>321477015</v>
      </c>
      <c r="J17" s="42">
        <f t="shared" si="2"/>
        <v>-12.575183439807683</v>
      </c>
      <c r="K17" s="31">
        <f t="shared" si="3"/>
        <v>-12.348246980406879</v>
      </c>
      <c r="L17" s="88">
        <v>996341838</v>
      </c>
      <c r="M17" s="85">
        <v>976683818</v>
      </c>
      <c r="N17" s="32">
        <f t="shared" si="4"/>
        <v>-4.187422871225448</v>
      </c>
      <c r="O17" s="31">
        <f t="shared" si="5"/>
        <v>-4.306093254019696</v>
      </c>
      <c r="P17" s="6"/>
      <c r="Q17" s="33"/>
    </row>
    <row r="18" spans="1:17" ht="16.5">
      <c r="A18" s="3"/>
      <c r="B18" s="34" t="s">
        <v>24</v>
      </c>
      <c r="C18" s="66">
        <f>SUM(C13:C17)</f>
        <v>981729189</v>
      </c>
      <c r="D18" s="67">
        <v>996341838</v>
      </c>
      <c r="E18" s="68">
        <f t="shared" si="0"/>
        <v>14612649</v>
      </c>
      <c r="F18" s="66">
        <f>SUM(F13:F17)</f>
        <v>1059043096</v>
      </c>
      <c r="G18" s="67">
        <v>976683818</v>
      </c>
      <c r="H18" s="68">
        <f t="shared" si="1"/>
        <v>-82359278</v>
      </c>
      <c r="I18" s="68">
        <v>1043507235</v>
      </c>
      <c r="J18" s="43">
        <f t="shared" si="2"/>
        <v>1.4884602763909467</v>
      </c>
      <c r="K18" s="36">
        <f t="shared" si="3"/>
        <v>-7.776763600184973</v>
      </c>
      <c r="L18" s="89">
        <v>996341838</v>
      </c>
      <c r="M18" s="87">
        <v>976683818</v>
      </c>
      <c r="N18" s="37">
        <f t="shared" si="4"/>
        <v>1.4666300703915638</v>
      </c>
      <c r="O18" s="36">
        <f t="shared" si="5"/>
        <v>-8.432542495548953</v>
      </c>
      <c r="P18" s="6"/>
      <c r="Q18" s="38"/>
    </row>
    <row r="19" spans="1:17" ht="16.5">
      <c r="A19" s="44"/>
      <c r="B19" s="45" t="s">
        <v>25</v>
      </c>
      <c r="C19" s="72">
        <f>C11-C18</f>
        <v>-70434813</v>
      </c>
      <c r="D19" s="73">
        <v>-90336501</v>
      </c>
      <c r="E19" s="74">
        <f t="shared" si="0"/>
        <v>-19901688</v>
      </c>
      <c r="F19" s="75">
        <f>F11-F18</f>
        <v>-64069777</v>
      </c>
      <c r="G19" s="76">
        <v>-25002313</v>
      </c>
      <c r="H19" s="77">
        <f t="shared" si="1"/>
        <v>39067464</v>
      </c>
      <c r="I19" s="77">
        <v>-31712077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56912490</v>
      </c>
      <c r="M22" s="85">
        <v>71645592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36120000</v>
      </c>
      <c r="D23" s="64">
        <v>23302955</v>
      </c>
      <c r="E23" s="65">
        <f t="shared" si="0"/>
        <v>-12817045</v>
      </c>
      <c r="F23" s="63">
        <v>33835000</v>
      </c>
      <c r="G23" s="64">
        <v>38058275</v>
      </c>
      <c r="H23" s="65">
        <f t="shared" si="1"/>
        <v>4223275</v>
      </c>
      <c r="I23" s="65">
        <v>37427602</v>
      </c>
      <c r="J23" s="30">
        <f t="shared" si="2"/>
        <v>-35.484620708748615</v>
      </c>
      <c r="K23" s="31">
        <f t="shared" si="3"/>
        <v>12.481971331461503</v>
      </c>
      <c r="L23" s="84">
        <v>56912490</v>
      </c>
      <c r="M23" s="85">
        <v>71645592</v>
      </c>
      <c r="N23" s="32">
        <f t="shared" si="4"/>
        <v>-22.52061893619485</v>
      </c>
      <c r="O23" s="31">
        <f t="shared" si="5"/>
        <v>5.894675278836415</v>
      </c>
      <c r="P23" s="6"/>
      <c r="Q23" s="33"/>
    </row>
    <row r="24" spans="1:17" ht="12.75">
      <c r="A24" s="7"/>
      <c r="B24" s="29" t="s">
        <v>29</v>
      </c>
      <c r="C24" s="63">
        <v>45197012</v>
      </c>
      <c r="D24" s="64">
        <v>33609535</v>
      </c>
      <c r="E24" s="65">
        <f t="shared" si="0"/>
        <v>-11587477</v>
      </c>
      <c r="F24" s="63">
        <v>45378534</v>
      </c>
      <c r="G24" s="64">
        <v>33587317</v>
      </c>
      <c r="H24" s="65">
        <f t="shared" si="1"/>
        <v>-11791217</v>
      </c>
      <c r="I24" s="65">
        <v>36057622</v>
      </c>
      <c r="J24" s="30">
        <f t="shared" si="2"/>
        <v>-25.637705873122762</v>
      </c>
      <c r="K24" s="31">
        <f t="shared" si="3"/>
        <v>-25.98412941237811</v>
      </c>
      <c r="L24" s="84">
        <v>56912490</v>
      </c>
      <c r="M24" s="85">
        <v>71645592</v>
      </c>
      <c r="N24" s="32">
        <f t="shared" si="4"/>
        <v>-20.36016522910876</v>
      </c>
      <c r="O24" s="31">
        <f t="shared" si="5"/>
        <v>-16.457700565863146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56912490</v>
      </c>
      <c r="M25" s="85">
        <v>71645592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81317012</v>
      </c>
      <c r="D26" s="67">
        <v>56912490</v>
      </c>
      <c r="E26" s="68">
        <f t="shared" si="0"/>
        <v>-24404522</v>
      </c>
      <c r="F26" s="66">
        <f>SUM(F22:F25)</f>
        <v>79213534</v>
      </c>
      <c r="G26" s="67">
        <v>71645592</v>
      </c>
      <c r="H26" s="68">
        <f t="shared" si="1"/>
        <v>-7567942</v>
      </c>
      <c r="I26" s="68">
        <v>73485224</v>
      </c>
      <c r="J26" s="43">
        <f t="shared" si="2"/>
        <v>-30.01158232424969</v>
      </c>
      <c r="K26" s="36">
        <f t="shared" si="3"/>
        <v>-9.55384972472002</v>
      </c>
      <c r="L26" s="89">
        <v>56912490</v>
      </c>
      <c r="M26" s="87">
        <v>71645592</v>
      </c>
      <c r="N26" s="37">
        <f t="shared" si="4"/>
        <v>-42.88078416530361</v>
      </c>
      <c r="O26" s="36">
        <f t="shared" si="5"/>
        <v>-10.56302528702673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3230000</v>
      </c>
      <c r="E28" s="65">
        <f t="shared" si="0"/>
        <v>3230000</v>
      </c>
      <c r="F28" s="63">
        <v>0</v>
      </c>
      <c r="G28" s="64">
        <v>15800000</v>
      </c>
      <c r="H28" s="65">
        <f t="shared" si="1"/>
        <v>15800000</v>
      </c>
      <c r="I28" s="65">
        <v>9450000</v>
      </c>
      <c r="J28" s="30">
        <f t="shared" si="2"/>
        <v>0</v>
      </c>
      <c r="K28" s="31">
        <f t="shared" si="3"/>
        <v>0</v>
      </c>
      <c r="L28" s="84">
        <v>56912490</v>
      </c>
      <c r="M28" s="85">
        <v>71645592</v>
      </c>
      <c r="N28" s="32">
        <f t="shared" si="4"/>
        <v>5.6753798682855034</v>
      </c>
      <c r="O28" s="31">
        <f t="shared" si="5"/>
        <v>22.05299664492967</v>
      </c>
      <c r="P28" s="6"/>
      <c r="Q28" s="33"/>
    </row>
    <row r="29" spans="1:17" ht="12.75">
      <c r="A29" s="7"/>
      <c r="B29" s="29" t="s">
        <v>33</v>
      </c>
      <c r="C29" s="63">
        <v>16736956</v>
      </c>
      <c r="D29" s="64">
        <v>6821739</v>
      </c>
      <c r="E29" s="65">
        <f t="shared" si="0"/>
        <v>-9915217</v>
      </c>
      <c r="F29" s="63">
        <v>14267391</v>
      </c>
      <c r="G29" s="64">
        <v>5278261</v>
      </c>
      <c r="H29" s="65">
        <f t="shared" si="1"/>
        <v>-8989130</v>
      </c>
      <c r="I29" s="65">
        <v>5242609</v>
      </c>
      <c r="J29" s="30">
        <f t="shared" si="2"/>
        <v>-59.24145943862194</v>
      </c>
      <c r="K29" s="31">
        <f t="shared" si="3"/>
        <v>-63.0047217462534</v>
      </c>
      <c r="L29" s="84">
        <v>56912490</v>
      </c>
      <c r="M29" s="85">
        <v>71645592</v>
      </c>
      <c r="N29" s="32">
        <f t="shared" si="4"/>
        <v>-17.421864690861355</v>
      </c>
      <c r="O29" s="31">
        <f t="shared" si="5"/>
        <v>-12.546661628533965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56912490</v>
      </c>
      <c r="M30" s="85">
        <v>71645592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12782227</v>
      </c>
      <c r="D31" s="64">
        <v>7890511</v>
      </c>
      <c r="E31" s="65">
        <f t="shared" si="0"/>
        <v>-4891716</v>
      </c>
      <c r="F31" s="63">
        <v>9184028</v>
      </c>
      <c r="G31" s="64">
        <v>8270189</v>
      </c>
      <c r="H31" s="65">
        <f t="shared" si="1"/>
        <v>-913839</v>
      </c>
      <c r="I31" s="65">
        <v>8166090</v>
      </c>
      <c r="J31" s="30">
        <f t="shared" si="2"/>
        <v>-38.26966928376409</v>
      </c>
      <c r="K31" s="31">
        <f t="shared" si="3"/>
        <v>-9.950307207251546</v>
      </c>
      <c r="L31" s="84">
        <v>56912490</v>
      </c>
      <c r="M31" s="85">
        <v>71645592</v>
      </c>
      <c r="N31" s="32">
        <f t="shared" si="4"/>
        <v>-8.595153717575878</v>
      </c>
      <c r="O31" s="31">
        <f t="shared" si="5"/>
        <v>-1.2754992658864484</v>
      </c>
      <c r="P31" s="6"/>
      <c r="Q31" s="33"/>
    </row>
    <row r="32" spans="1:17" ht="12.75">
      <c r="A32" s="7"/>
      <c r="B32" s="29" t="s">
        <v>36</v>
      </c>
      <c r="C32" s="63">
        <v>51797829</v>
      </c>
      <c r="D32" s="64">
        <v>38970240</v>
      </c>
      <c r="E32" s="65">
        <f t="shared" si="0"/>
        <v>-12827589</v>
      </c>
      <c r="F32" s="63">
        <v>55762115</v>
      </c>
      <c r="G32" s="64">
        <v>42297142</v>
      </c>
      <c r="H32" s="65">
        <f t="shared" si="1"/>
        <v>-13464973</v>
      </c>
      <c r="I32" s="65">
        <v>50626525</v>
      </c>
      <c r="J32" s="30">
        <f t="shared" si="2"/>
        <v>-24.764723247377802</v>
      </c>
      <c r="K32" s="31">
        <f t="shared" si="3"/>
        <v>-24.147170529668756</v>
      </c>
      <c r="L32" s="84">
        <v>56912490</v>
      </c>
      <c r="M32" s="85">
        <v>71645592</v>
      </c>
      <c r="N32" s="32">
        <f t="shared" si="4"/>
        <v>-22.53914562515188</v>
      </c>
      <c r="O32" s="31">
        <f t="shared" si="5"/>
        <v>-18.793861037535986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81317012</v>
      </c>
      <c r="D33" s="82">
        <v>56912490</v>
      </c>
      <c r="E33" s="83">
        <f t="shared" si="0"/>
        <v>-24404522</v>
      </c>
      <c r="F33" s="81">
        <f>SUM(F28:F32)</f>
        <v>79213534</v>
      </c>
      <c r="G33" s="82">
        <v>71645592</v>
      </c>
      <c r="H33" s="83">
        <f t="shared" si="1"/>
        <v>-7567942</v>
      </c>
      <c r="I33" s="83">
        <v>73485224</v>
      </c>
      <c r="J33" s="58">
        <f t="shared" si="2"/>
        <v>-30.01158232424969</v>
      </c>
      <c r="K33" s="59">
        <f t="shared" si="3"/>
        <v>-9.55384972472002</v>
      </c>
      <c r="L33" s="96">
        <v>56912490</v>
      </c>
      <c r="M33" s="97">
        <v>71645592</v>
      </c>
      <c r="N33" s="60">
        <f t="shared" si="4"/>
        <v>-42.88078416530361</v>
      </c>
      <c r="O33" s="59">
        <f t="shared" si="5"/>
        <v>-10.56302528702673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2020-11-03T08:09:24Z</dcterms:created>
  <dcterms:modified xsi:type="dcterms:W3CDTF">2020-11-05T12:28:00Z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